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650" activeTab="3"/>
  </bookViews>
  <sheets>
    <sheet name="別紙③" sheetId="1" r:id="rId1"/>
    <sheet name="別紙③-1" sheetId="2" r:id="rId2"/>
    <sheet name="別紙④" sheetId="3" r:id="rId3"/>
    <sheet name="別紙④-1" sheetId="4" r:id="rId4"/>
  </sheets>
  <calcPr calcId="145621"/>
</workbook>
</file>

<file path=xl/calcChain.xml><?xml version="1.0" encoding="utf-8"?>
<calcChain xmlns="http://schemas.openxmlformats.org/spreadsheetml/2006/main">
  <c r="A64" i="4" l="1"/>
  <c r="A62" i="4"/>
  <c r="A61" i="4"/>
  <c r="A60" i="4"/>
  <c r="A59" i="4"/>
  <c r="A58" i="4"/>
  <c r="A57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I66" i="3"/>
  <c r="I65" i="3"/>
  <c r="I64" i="3"/>
  <c r="A64" i="3"/>
  <c r="I63" i="3"/>
  <c r="I62" i="3"/>
  <c r="A62" i="3"/>
  <c r="I61" i="3"/>
  <c r="A61" i="3"/>
  <c r="I60" i="3"/>
  <c r="A60" i="3"/>
  <c r="I59" i="3"/>
  <c r="A59" i="3"/>
  <c r="I58" i="3"/>
  <c r="A58" i="3"/>
  <c r="I57" i="3"/>
  <c r="A57" i="3"/>
  <c r="I56" i="3"/>
  <c r="I55" i="3"/>
  <c r="A55" i="3"/>
  <c r="I54" i="3"/>
  <c r="A54" i="3"/>
  <c r="I53" i="3"/>
  <c r="A53" i="3"/>
  <c r="I52" i="3"/>
  <c r="A52" i="3"/>
  <c r="I51" i="3"/>
  <c r="A51" i="3"/>
  <c r="I50" i="3"/>
  <c r="A50" i="3"/>
  <c r="I49" i="3"/>
  <c r="A49" i="3"/>
  <c r="I48" i="3"/>
  <c r="A48" i="3"/>
  <c r="I47" i="3"/>
  <c r="A47" i="3"/>
  <c r="I46" i="3"/>
  <c r="A46" i="3"/>
  <c r="I45" i="3"/>
  <c r="A45" i="3"/>
  <c r="I44" i="3"/>
  <c r="A44" i="3"/>
  <c r="I43" i="3"/>
  <c r="A43" i="3"/>
  <c r="I42" i="3"/>
  <c r="A42" i="3"/>
  <c r="I41" i="3"/>
  <c r="A41" i="3"/>
  <c r="I40" i="3"/>
  <c r="A40" i="3"/>
  <c r="I39" i="3"/>
  <c r="A39" i="3"/>
  <c r="I38" i="3"/>
  <c r="A38" i="3"/>
  <c r="I37" i="3"/>
  <c r="A37" i="3"/>
  <c r="I36" i="3"/>
  <c r="A36" i="3"/>
  <c r="I35" i="3"/>
  <c r="A35" i="3"/>
  <c r="I34" i="3"/>
  <c r="A34" i="3"/>
  <c r="I33" i="3"/>
  <c r="A33" i="3"/>
  <c r="I32" i="3"/>
  <c r="A32" i="3"/>
  <c r="I31" i="3"/>
  <c r="I30" i="3"/>
  <c r="A30" i="3"/>
  <c r="I29" i="3"/>
  <c r="A29" i="3"/>
  <c r="I28" i="3"/>
  <c r="A28" i="3"/>
  <c r="I27" i="3"/>
  <c r="A27" i="3"/>
  <c r="I26" i="3"/>
  <c r="A26" i="3"/>
  <c r="I25" i="3"/>
  <c r="A25" i="3"/>
  <c r="I24" i="3"/>
  <c r="A24" i="3"/>
  <c r="I23" i="3"/>
  <c r="A23" i="3"/>
  <c r="I22" i="3"/>
  <c r="A22" i="3"/>
  <c r="I21" i="3"/>
  <c r="A21" i="3"/>
  <c r="I20" i="3"/>
  <c r="A20" i="3"/>
  <c r="I19" i="3"/>
  <c r="A19" i="3"/>
  <c r="I18" i="3"/>
  <c r="A18" i="3"/>
  <c r="I17" i="3"/>
  <c r="A17" i="3"/>
  <c r="I16" i="3"/>
  <c r="A16" i="3"/>
  <c r="I15" i="3"/>
  <c r="A15" i="3"/>
  <c r="I14" i="3"/>
  <c r="A14" i="3"/>
  <c r="I13" i="3"/>
  <c r="A13" i="3"/>
  <c r="I12" i="3"/>
  <c r="A12" i="3"/>
  <c r="I11" i="3"/>
  <c r="A11" i="3"/>
  <c r="I10" i="3"/>
  <c r="A10" i="3"/>
  <c r="I9" i="3"/>
  <c r="A9" i="3"/>
  <c r="I8" i="3"/>
  <c r="A8" i="3"/>
  <c r="I7" i="3"/>
  <c r="A7" i="3"/>
  <c r="I6" i="3"/>
  <c r="A6" i="3"/>
  <c r="I5" i="3"/>
  <c r="A5" i="3"/>
</calcChain>
</file>

<file path=xl/sharedStrings.xml><?xml version="1.0" encoding="utf-8"?>
<sst xmlns="http://schemas.openxmlformats.org/spreadsheetml/2006/main" count="1695" uniqueCount="356">
  <si>
    <t>（単位；円/税抜）</t>
    <rPh sb="1" eb="3">
      <t>タンイ</t>
    </rPh>
    <rPh sb="4" eb="5">
      <t>エン</t>
    </rPh>
    <rPh sb="6" eb="7">
      <t>ゼイ</t>
    </rPh>
    <rPh sb="7" eb="8">
      <t>ヌ</t>
    </rPh>
    <phoneticPr fontId="4"/>
  </si>
  <si>
    <t>№</t>
  </si>
  <si>
    <t>商品コード</t>
    <rPh sb="0" eb="2">
      <t>ショウヒン</t>
    </rPh>
    <phoneticPr fontId="4"/>
  </si>
  <si>
    <t>バラ商品コード</t>
    <rPh sb="2" eb="4">
      <t>ショウヒン</t>
    </rPh>
    <phoneticPr fontId="4"/>
  </si>
  <si>
    <t>カテゴリ-</t>
  </si>
  <si>
    <t>規格</t>
  </si>
  <si>
    <t>商　品　名</t>
  </si>
  <si>
    <t>通年対応</t>
    <rPh sb="0" eb="2">
      <t>ツウネン</t>
    </rPh>
    <rPh sb="2" eb="4">
      <t>タイオウ</t>
    </rPh>
    <phoneticPr fontId="4"/>
  </si>
  <si>
    <t>入
数</t>
  </si>
  <si>
    <t>Ｔｺｰﾄﾞ</t>
  </si>
  <si>
    <t>連合会納入価格</t>
    <rPh sb="0" eb="2">
      <t>レンゴウ</t>
    </rPh>
    <rPh sb="2" eb="3">
      <t>カイ</t>
    </rPh>
    <rPh sb="3" eb="5">
      <t>ノウニュウ</t>
    </rPh>
    <rPh sb="5" eb="7">
      <t>カカク</t>
    </rPh>
    <phoneticPr fontId="4"/>
  </si>
  <si>
    <t>参考希望　　小売価格</t>
    <rPh sb="0" eb="2">
      <t>サンコウ</t>
    </rPh>
    <rPh sb="2" eb="4">
      <t>キボウ</t>
    </rPh>
    <rPh sb="6" eb="8">
      <t>コウリ</t>
    </rPh>
    <rPh sb="8" eb="10">
      <t>カカク</t>
    </rPh>
    <phoneticPr fontId="4"/>
  </si>
  <si>
    <t>JANコード</t>
  </si>
  <si>
    <t>通常</t>
    <rPh sb="0" eb="2">
      <t>ツウジョウ</t>
    </rPh>
    <phoneticPr fontId="4"/>
  </si>
  <si>
    <t>バラ</t>
    <phoneticPr fontId="4"/>
  </si>
  <si>
    <t>まとめ割</t>
    <rPh sb="3" eb="4">
      <t>ワリ</t>
    </rPh>
    <phoneticPr fontId="4"/>
  </si>
  <si>
    <t>飲料</t>
  </si>
  <si>
    <t>DDF-30</t>
  </si>
  <si>
    <t>デルモンテ１００％果汁飲料ギフト</t>
  </si>
  <si>
    <t>-</t>
    <phoneticPr fontId="4"/>
  </si>
  <si>
    <t>CNG-30K</t>
  </si>
  <si>
    <t>ＵＣＣ飲料バラエティギフト</t>
  </si>
  <si>
    <t>-</t>
    <phoneticPr fontId="4"/>
  </si>
  <si>
    <t>AUC-30K</t>
  </si>
  <si>
    <t>ＡＧＦブレンディ＆ＵＣＣ飲料バラエティギフト</t>
  </si>
  <si>
    <t>乾麺</t>
  </si>
  <si>
    <t>DYK-30B</t>
  </si>
  <si>
    <t>手延素麺　揖保乃糸　上級品ギフト</t>
  </si>
  <si>
    <t>調味料</t>
  </si>
  <si>
    <t>ARY-30</t>
  </si>
  <si>
    <t>日清オイリオ　オイルバラエティギフト</t>
  </si>
  <si>
    <t>SO-30K</t>
  </si>
  <si>
    <t>キャノーラ油＆コーン油ギフト</t>
  </si>
  <si>
    <t>嗜好品</t>
  </si>
  <si>
    <t>YDA-30F</t>
  </si>
  <si>
    <t>ＡＧＦ　インスタントコーヒーバラエティギフト</t>
  </si>
  <si>
    <t>●</t>
  </si>
  <si>
    <t>AJH-30C</t>
  </si>
  <si>
    <t>青森県津軽産りんごジュース１００％ギフト</t>
  </si>
  <si>
    <t>NKS-20I</t>
  </si>
  <si>
    <t>川﨑　島原手延素麺ギフト</t>
  </si>
  <si>
    <t>AMX-30K</t>
  </si>
  <si>
    <t>ＡＧＦブレンディ＆ゼリーバラエティギフト</t>
  </si>
  <si>
    <t>N50-DN</t>
  </si>
  <si>
    <t>ネスカフェ　レギュラーソリュブルコーヒーギフト</t>
  </si>
  <si>
    <t>MIO-30W</t>
  </si>
  <si>
    <t>ブレンディ＆ドトール＆ユニカフェギフト</t>
  </si>
  <si>
    <t>NKS-30I</t>
  </si>
  <si>
    <t>DY-30</t>
  </si>
  <si>
    <t>日清オイリオ　オリーブオイルバラエティギフト</t>
  </si>
  <si>
    <t>COB-30K</t>
  </si>
  <si>
    <t>味の素オイル＆はごろもシーフードバラエティギフト</t>
  </si>
  <si>
    <t>-</t>
  </si>
  <si>
    <t>DYK-20B</t>
  </si>
  <si>
    <t>EKA-30</t>
  </si>
  <si>
    <t>手延素麺　揖保乃糸　特級品ギフト</t>
  </si>
  <si>
    <t>EKA-50</t>
  </si>
  <si>
    <t>MP-30D</t>
  </si>
  <si>
    <t>三輪手延素麺　鳥居帯ギフト</t>
  </si>
  <si>
    <t>MP-50D</t>
  </si>
  <si>
    <t>SME-40D</t>
  </si>
  <si>
    <t>讃岐・島原麺づくしギフト</t>
  </si>
  <si>
    <t>SOB-30A</t>
  </si>
  <si>
    <t>信州そばギフト</t>
  </si>
  <si>
    <t>SNK-30A</t>
  </si>
  <si>
    <t>讃岐うどんギフト</t>
  </si>
  <si>
    <t>MSM-50A</t>
  </si>
  <si>
    <t>真正麺　揖保乃糸手延素麺・讃岐うどん詰合せ</t>
  </si>
  <si>
    <t>洋菓子</t>
  </si>
  <si>
    <t>MTO-20</t>
  </si>
  <si>
    <t>堂島ジョワイユ　プレジュールギフトセット</t>
  </si>
  <si>
    <t>DRG-20C</t>
  </si>
  <si>
    <t>杉本屋　ロイヤルセレクトゼリー</t>
  </si>
  <si>
    <t>FF-20B</t>
  </si>
  <si>
    <t>杉本屋　夏のきらめきギフト</t>
  </si>
  <si>
    <t>DMJ-20Y</t>
  </si>
  <si>
    <t>北海道メロン＆国産フルーツのゼリー</t>
  </si>
  <si>
    <t>DMJ-30Y</t>
  </si>
  <si>
    <t>LBD-30M</t>
  </si>
  <si>
    <t>京都ラ・バンヴェントフルーツゼリー＆焼菓子詰合せ</t>
  </si>
  <si>
    <t>LS-30</t>
  </si>
  <si>
    <t>堂島ジョワイユ　ラ・セゾンアソートメントギフト</t>
  </si>
  <si>
    <t>SVE-30</t>
  </si>
  <si>
    <t>東京渋谷プレゼーラスイーツバラエティコレクション</t>
  </si>
  <si>
    <t>和菓子</t>
  </si>
  <si>
    <t>AKK-30M</t>
  </si>
  <si>
    <t>京竹風庵　京菓彩々</t>
  </si>
  <si>
    <t>KYD-20M</t>
  </si>
  <si>
    <t>京竹風庵　京の清涼菓</t>
  </si>
  <si>
    <t>CP-20</t>
  </si>
  <si>
    <t>カルピス＆ブレンディ＆デルモンテ飲料ギフト</t>
  </si>
  <si>
    <t>MNG-30</t>
  </si>
  <si>
    <t>すこやかバラエティ飲料ギフト</t>
  </si>
  <si>
    <t>L-30</t>
  </si>
  <si>
    <t>カルピスＬ－９２＆野菜飲料バラエティギフト</t>
  </si>
  <si>
    <t>SC20</t>
  </si>
  <si>
    <t>「すこやかカルピス」ギフト</t>
  </si>
  <si>
    <t>SC30</t>
  </si>
  <si>
    <t>CR30</t>
  </si>
  <si>
    <t>「カルピス」ギフト</t>
  </si>
  <si>
    <t>W20</t>
  </si>
  <si>
    <t>「Ｗｅｌｃｈ'ｓ」ギフト</t>
  </si>
  <si>
    <t>W30</t>
  </si>
  <si>
    <t>SKD-30M</t>
  </si>
  <si>
    <t>デルモンテ１００％ジュース＆ゼリーギフト</t>
  </si>
  <si>
    <t>NNS-30</t>
  </si>
  <si>
    <t>カゴメ野菜生活１００＆デルモンテバラエティギフト</t>
  </si>
  <si>
    <t>DDF-20</t>
  </si>
  <si>
    <t>DLT-30R</t>
  </si>
  <si>
    <t>デルモンテ野菜・果実混合飲料ギフト</t>
  </si>
  <si>
    <t>AN-30K</t>
  </si>
  <si>
    <t>ネスカフェ＆ハマヤアイスドリップコーヒーギフト</t>
  </si>
  <si>
    <t>KGF-30</t>
  </si>
  <si>
    <t>カゴメ１００％ジュース＆ちょっと贅沢な珈琲店</t>
  </si>
  <si>
    <t>AGF-50</t>
  </si>
  <si>
    <t>マキシム＆ブレンディコーヒーバラエティギフト</t>
  </si>
  <si>
    <t>D-30</t>
  </si>
  <si>
    <t>ＵＣＣインスタントコーヒーギフト</t>
  </si>
  <si>
    <t>YDA-20F</t>
  </si>
  <si>
    <t>N20-DN</t>
  </si>
  <si>
    <t>N30-DN</t>
  </si>
  <si>
    <t>N20-GK</t>
  </si>
  <si>
    <t>ネスカフェ　ゴールドブレンド　プレミアムスティック</t>
  </si>
  <si>
    <t>日用品</t>
  </si>
  <si>
    <t>PGB-30W</t>
  </si>
  <si>
    <t>アリエール　ホームクリーニングセット</t>
  </si>
  <si>
    <t>LDD-50T</t>
  </si>
  <si>
    <t>クリーンライフギフト</t>
  </si>
  <si>
    <t>AKI-30K</t>
  </si>
  <si>
    <t>日清オイル＆キッコーマン生しょうゆバラエティギフト</t>
  </si>
  <si>
    <t>NPE-50K</t>
  </si>
  <si>
    <t>キッコーマンいつでも新鮮＆ヤマキバラエティギフト</t>
  </si>
  <si>
    <t>WAU-25K</t>
  </si>
  <si>
    <t>キッコーマン生しょうゆ＆うちのごはん詰合せ</t>
  </si>
  <si>
    <t>COB-40K</t>
  </si>
  <si>
    <t>GTA-40J</t>
  </si>
  <si>
    <t>調味料バラエティセレクトギフト</t>
  </si>
  <si>
    <t>A-30D</t>
  </si>
  <si>
    <t>味の素　和洋中バラエティ調味料ギフト</t>
  </si>
  <si>
    <t>SO-50K</t>
  </si>
  <si>
    <t>DP-15</t>
  </si>
  <si>
    <t>日清オイリオ　ヘルシーオイルギフト</t>
  </si>
  <si>
    <t>DP-30</t>
  </si>
  <si>
    <t>EV-30D</t>
  </si>
  <si>
    <t>味の素　オリーブオイルエクストラバージンギフト</t>
  </si>
  <si>
    <t>BG-30N</t>
  </si>
  <si>
    <t>ＢＯＳＣＯ　ＧＩＦＴ　ＳＥＴ</t>
  </si>
  <si>
    <t>MBR-50K</t>
  </si>
  <si>
    <t>オリーブ＆健康オイルバラエティギフト</t>
  </si>
  <si>
    <t>缶詰</t>
  </si>
  <si>
    <t>DNH-50K</t>
  </si>
  <si>
    <t>ニッスイ＆宝幸＆キョクヨーかにバラエティギフト</t>
  </si>
  <si>
    <t>MZN-30K</t>
  </si>
  <si>
    <t>宝幸紅ずわいがにブレンド＆鮭ほぐし詰合せ</t>
  </si>
  <si>
    <t>SCR-30A</t>
  </si>
  <si>
    <t>はごろもフーズ　シーチキン食堂バラエティギフト</t>
  </si>
  <si>
    <t>SET-30H</t>
  </si>
  <si>
    <t>はごろもフーズ　シーチキンギフト</t>
  </si>
  <si>
    <t>AS-30</t>
  </si>
  <si>
    <t>はごろもフーズ　デザートギフト</t>
  </si>
  <si>
    <t>缶詰・瓶詰</t>
  </si>
  <si>
    <t>NMB-50K</t>
  </si>
  <si>
    <t>ニッスイ＆宝幸バラエティギフト</t>
  </si>
  <si>
    <t>個食・簡単便利</t>
  </si>
  <si>
    <t>NRS-50</t>
  </si>
  <si>
    <t>キッコーマン＆宝幸＆ヤマキ和の食卓バラエティギフト</t>
  </si>
  <si>
    <t>珍味</t>
  </si>
  <si>
    <t>FN-30</t>
  </si>
  <si>
    <t>キッコーマンうちのごはんと佃煮の詰合せ</t>
  </si>
  <si>
    <t>GHC-50K</t>
  </si>
  <si>
    <t>ニッスイ＆マルハニチロ海の幸バラエティギフト</t>
  </si>
  <si>
    <t>YIM-30K</t>
  </si>
  <si>
    <t>磯じまん＆酒悦　珍味詰合せ</t>
  </si>
  <si>
    <t>GMT-35K</t>
  </si>
  <si>
    <t>磯じまん＆ふりかけバラエティギフト</t>
  </si>
  <si>
    <t>GMT-50K</t>
  </si>
  <si>
    <t>磯じまん＆ヤマキバラエティギフト</t>
  </si>
  <si>
    <t>OLV-30</t>
  </si>
  <si>
    <t>宝幸オリーブオイル漬けギフト</t>
  </si>
  <si>
    <t>LB-15B</t>
  </si>
  <si>
    <t>京都ラ・バンヴェントクリームサンド＆クッキー</t>
  </si>
  <si>
    <t>SCS-15D</t>
  </si>
  <si>
    <t>スウィーツクッキーセレクション</t>
  </si>
  <si>
    <t>KM-15A</t>
  </si>
  <si>
    <t>亀杉　水ようかんギフト</t>
  </si>
  <si>
    <t>REN-Z</t>
  </si>
  <si>
    <t>涼彩　フルーティゼリーギフト</t>
  </si>
  <si>
    <r>
      <rPr>
        <sz val="14"/>
        <rFont val="HGｺﾞｼｯｸM"/>
        <family val="3"/>
        <charset val="128"/>
      </rPr>
      <t>オープン</t>
    </r>
  </si>
  <si>
    <t>REN-Y</t>
  </si>
  <si>
    <t>涼彩　水ようかんギフト</t>
  </si>
  <si>
    <t>DO-15C</t>
  </si>
  <si>
    <t>みゆき堂本舗　越後の夢</t>
  </si>
  <si>
    <t>TK-15C</t>
  </si>
  <si>
    <t>竹新製菓　千代つつみ</t>
  </si>
  <si>
    <t>No</t>
    <phoneticPr fontId="4"/>
  </si>
  <si>
    <t>カテゴリー</t>
  </si>
  <si>
    <t>型番</t>
  </si>
  <si>
    <t>商品名</t>
    <phoneticPr fontId="18"/>
  </si>
  <si>
    <t>JAN</t>
    <phoneticPr fontId="4"/>
  </si>
  <si>
    <t>単位；円</t>
    <rPh sb="0" eb="2">
      <t>タンイ</t>
    </rPh>
    <rPh sb="3" eb="4">
      <t>エン</t>
    </rPh>
    <phoneticPr fontId="4"/>
  </si>
  <si>
    <t>配達
区分</t>
    <phoneticPr fontId="4"/>
  </si>
  <si>
    <t>連合会納入価格（税抜）</t>
    <rPh sb="0" eb="2">
      <t>レンゴウ</t>
    </rPh>
    <rPh sb="2" eb="3">
      <t>カイ</t>
    </rPh>
    <rPh sb="3" eb="5">
      <t>ノウニュウ</t>
    </rPh>
    <rPh sb="5" eb="7">
      <t>カカク</t>
    </rPh>
    <rPh sb="8" eb="9">
      <t>ゼイ</t>
    </rPh>
    <rPh sb="9" eb="10">
      <t>ヌ</t>
    </rPh>
    <phoneticPr fontId="4"/>
  </si>
  <si>
    <t>希望小売価格（税抜）</t>
    <rPh sb="0" eb="2">
      <t>キボウ</t>
    </rPh>
    <rPh sb="2" eb="4">
      <t>コウリ</t>
    </rPh>
    <rPh sb="4" eb="6">
      <t>カカク</t>
    </rPh>
    <rPh sb="7" eb="8">
      <t>ゼイ</t>
    </rPh>
    <rPh sb="8" eb="9">
      <t>ヌ</t>
    </rPh>
    <phoneticPr fontId="4"/>
  </si>
  <si>
    <t>希望小売価格（税込）</t>
    <rPh sb="0" eb="2">
      <t>キボウ</t>
    </rPh>
    <rPh sb="2" eb="4">
      <t>コウリ</t>
    </rPh>
    <rPh sb="4" eb="6">
      <t>カカク</t>
    </rPh>
    <rPh sb="7" eb="9">
      <t>ゼイコミ</t>
    </rPh>
    <phoneticPr fontId="4"/>
  </si>
  <si>
    <t>お値打ちお買い得</t>
  </si>
  <si>
    <t>P19-7</t>
  </si>
  <si>
    <t>北海道アイスクリーム</t>
  </si>
  <si>
    <t>冷凍</t>
  </si>
  <si>
    <t>P5-1</t>
  </si>
  <si>
    <t>九州銘柄牛　焼肉食べ比べセット</t>
  </si>
  <si>
    <t>DLK-NP</t>
  </si>
  <si>
    <t>乳酸菌×国産果汁１００％ゼリー</t>
  </si>
  <si>
    <t>常温</t>
  </si>
  <si>
    <t>北海道150年</t>
  </si>
  <si>
    <t>P29-5</t>
  </si>
  <si>
    <t>北海道発　スープカレーセット</t>
  </si>
  <si>
    <t>TG-MG</t>
  </si>
  <si>
    <t>北海道十勝牛しぐれ詰合せ</t>
  </si>
  <si>
    <t>P19-8</t>
  </si>
  <si>
    <t>夕張メロンアイス</t>
  </si>
  <si>
    <t>アイス</t>
  </si>
  <si>
    <t>P19-3</t>
  </si>
  <si>
    <t>余市フルーツシャーベット</t>
  </si>
  <si>
    <t>特選（ホテルモントレ）</t>
  </si>
  <si>
    <t>M21-1</t>
  </si>
  <si>
    <t>「ホテルモントレ銀座」果実ゼリー</t>
  </si>
  <si>
    <t>L21-2R</t>
  </si>
  <si>
    <t>「ホテルモントレ銀座」銀座コーヒーゼリー</t>
  </si>
  <si>
    <t>特選（京都の老舗）</t>
  </si>
  <si>
    <t>FIR-37</t>
  </si>
  <si>
    <t>京割烹「泉仙」冷製茶碗蒸し</t>
  </si>
  <si>
    <t>冷蔵</t>
  </si>
  <si>
    <t>KI-30</t>
  </si>
  <si>
    <t>京割烹「泉仙」丹波産大納言水ようかん</t>
  </si>
  <si>
    <t>有名店の味</t>
  </si>
  <si>
    <t>KM-35</t>
  </si>
  <si>
    <t>「北川半兵衛商店」お抹茶あんぷりん</t>
  </si>
  <si>
    <t>有名店の味</t>
    <phoneticPr fontId="4"/>
  </si>
  <si>
    <t>KB-30</t>
  </si>
  <si>
    <t>「北川半兵衛商店」お抹茶ばぁっふぇる</t>
  </si>
  <si>
    <t>PGS036</t>
  </si>
  <si>
    <t>「銀座千疋屋」銀座プレミアムアイス</t>
  </si>
  <si>
    <t>GN-32</t>
  </si>
  <si>
    <t>元祖鹿児島南国白くま</t>
  </si>
  <si>
    <t>HDD-5</t>
  </si>
  <si>
    <t>「ハーゲンダッツ」バラエティセット</t>
  </si>
  <si>
    <t>VA-4A</t>
  </si>
  <si>
    <t>アイスクリームセレクション</t>
  </si>
  <si>
    <t>フルーツ</t>
  </si>
  <si>
    <t>L11-6</t>
  </si>
  <si>
    <t>和歌山県産　あら川の桃</t>
  </si>
  <si>
    <t>P15-4</t>
  </si>
  <si>
    <t>伊良波さんのヤンバルマンゴー</t>
  </si>
  <si>
    <t>M15-10</t>
  </si>
  <si>
    <t>茨城県産　黒こだますいか</t>
  </si>
  <si>
    <t>M13-2</t>
  </si>
  <si>
    <t>和歌山県産　有田ハウスみかん</t>
  </si>
  <si>
    <t>ハム</t>
  </si>
  <si>
    <t>KA-45</t>
  </si>
  <si>
    <t>プリマハム　匠逸品ギフト</t>
  </si>
  <si>
    <t>MO-300</t>
  </si>
  <si>
    <t>丸大食品　王覇ギフトセット</t>
  </si>
  <si>
    <t>UKI-41</t>
  </si>
  <si>
    <t>日本ハム　国産プレミアム「美ノ国」</t>
  </si>
  <si>
    <t>SKS-40</t>
  </si>
  <si>
    <t>伊藤ハム　国産豚肉使用「伝承」</t>
  </si>
  <si>
    <t>海の幸</t>
  </si>
  <si>
    <t>P4-12</t>
  </si>
  <si>
    <t>国産　お魚開き５種詰合せ</t>
  </si>
  <si>
    <t>薩長土肥</t>
  </si>
  <si>
    <t>P3-3</t>
  </si>
  <si>
    <t>山口県産　天然のどぐろ開き</t>
  </si>
  <si>
    <t>冷凍</t>
    <rPh sb="0" eb="2">
      <t>レイトウ</t>
    </rPh>
    <phoneticPr fontId="4"/>
  </si>
  <si>
    <t>スイーツ（洋菓子）</t>
  </si>
  <si>
    <t>PGS131</t>
  </si>
  <si>
    <t>「銀座千疋屋」銀座フルーツジュレ</t>
  </si>
  <si>
    <t>スイーツ（和菓子）</t>
  </si>
  <si>
    <t>W-30</t>
  </si>
  <si>
    <t>「掌甘堂」わらび餅セット</t>
  </si>
  <si>
    <t>ドライ</t>
  </si>
  <si>
    <t>DNO-50A</t>
  </si>
  <si>
    <t>杉本屋　夏の音</t>
  </si>
  <si>
    <t>RPJ-35YB</t>
  </si>
  <si>
    <t>「横浜ロイヤルパークホテル」フルーツゼリーセレクション</t>
  </si>
  <si>
    <t>RPD-1</t>
  </si>
  <si>
    <t>「横浜ロイヤルパークホテル」デザートアソート</t>
  </si>
  <si>
    <t>TA-30</t>
  </si>
  <si>
    <t>Ａｚｕｍｉ　プライムスイーツ</t>
  </si>
  <si>
    <t>ドライ</t>
    <phoneticPr fontId="4"/>
  </si>
  <si>
    <t>EM-E</t>
  </si>
  <si>
    <t>越後　餅づくり</t>
  </si>
  <si>
    <t>高割引(ドライ)</t>
  </si>
  <si>
    <t>NGT-60AE</t>
  </si>
  <si>
    <t>ＵＣＣ＆りんご１００％ジュースバラエティ飲料ギフト</t>
  </si>
  <si>
    <t>OI-60ＹＥ</t>
    <phoneticPr fontId="4"/>
  </si>
  <si>
    <t>調味料バラエティセット</t>
  </si>
  <si>
    <t>MR-50D</t>
  </si>
  <si>
    <t>夢湯紀行　薬用入浴剤ギフトセット</t>
  </si>
  <si>
    <t>手延素麺　揖保乃糸　特級品</t>
  </si>
  <si>
    <t>MP-50C</t>
  </si>
  <si>
    <t>三輪手延素麺鳥居帯ギフト</t>
  </si>
  <si>
    <t>MST-40BT</t>
  </si>
  <si>
    <t>五大産地　麺詰合せ（つゆ付）</t>
  </si>
  <si>
    <t>MEN-40D</t>
  </si>
  <si>
    <t>SUA-40</t>
  </si>
  <si>
    <t>ＵＣＣ＆デルモンテ飲料バラエティギフト</t>
  </si>
  <si>
    <t>SMJ-35</t>
  </si>
  <si>
    <t>ドールスムージー＆デルモンテ飲料バラエティギフト</t>
  </si>
  <si>
    <t>LP-30</t>
  </si>
  <si>
    <t>ＡＧＦ　ちょっと贅沢な珈琲店アイスコーヒーギフト</t>
  </si>
  <si>
    <t>CR35</t>
  </si>
  <si>
    <t>RD-30H</t>
  </si>
  <si>
    <t>ＡＧＦ　ちょっと贅沢な珈琲店ドリップコーヒーサマーギフト</t>
  </si>
  <si>
    <t>N30-LM</t>
  </si>
  <si>
    <t>ネスカフェ　ゴールドブレンドホット＆アイスギフト</t>
  </si>
  <si>
    <t>MZE-40K</t>
  </si>
  <si>
    <t>CSR-50K</t>
  </si>
  <si>
    <t>はごろも＆宝幸シーフードギフト</t>
  </si>
  <si>
    <t>PTP-30</t>
  </si>
  <si>
    <t>日清べに花油＆ヘルシーオイルギフト</t>
  </si>
  <si>
    <t>SA-40H</t>
  </si>
  <si>
    <t>味の素　減塩調味料ギフト</t>
  </si>
  <si>
    <t>YDI-50K</t>
  </si>
  <si>
    <t>和調味料＆オイルバラエティギフト</t>
  </si>
  <si>
    <t>割引ハム</t>
  </si>
  <si>
    <t>SK-301</t>
  </si>
  <si>
    <t>日本ハム　本格派優匠ギフト</t>
  </si>
  <si>
    <t>KK-303</t>
  </si>
  <si>
    <t>丸大食品　煌彩ギフト</t>
  </si>
  <si>
    <t>KPD-A</t>
  </si>
  <si>
    <t>プリマハム　オリジナルギフト</t>
  </si>
  <si>
    <t>DO-350</t>
  </si>
  <si>
    <t>伊藤ハム　伝承献呈バラエティセット</t>
  </si>
  <si>
    <t>TDK-50</t>
  </si>
  <si>
    <t>島原手延素麺（化粧箱）</t>
  </si>
  <si>
    <t>AH-40T</t>
  </si>
  <si>
    <t>稲庭饂飩比内地鶏つゆセット</t>
  </si>
  <si>
    <t>KSR-35W</t>
    <phoneticPr fontId="4"/>
  </si>
  <si>
    <t>カゴメ　すこやかファミリーギフト</t>
    <phoneticPr fontId="4"/>
  </si>
  <si>
    <t>常温</t>
    <rPh sb="0" eb="2">
      <t>ジョウオン</t>
    </rPh>
    <phoneticPr fontId="4"/>
  </si>
  <si>
    <t>AKA-501</t>
  </si>
  <si>
    <t>白子　海苔詰合せ</t>
  </si>
  <si>
    <t>SDD-30AC</t>
    <phoneticPr fontId="4"/>
  </si>
  <si>
    <t>フレッシュランドリーギフト</t>
    <phoneticPr fontId="4"/>
  </si>
  <si>
    <r>
      <t>99</t>
    </r>
    <r>
      <rPr>
        <sz val="9"/>
        <color indexed="8"/>
        <rFont val="ＭＳ Ｐ明朝"/>
        <family val="1"/>
        <charset val="128"/>
      </rPr>
      <t>●●●</t>
    </r>
    <phoneticPr fontId="4"/>
  </si>
  <si>
    <t>きらめき箱</t>
    <rPh sb="4" eb="5">
      <t>バコ</t>
    </rPh>
    <phoneticPr fontId="4"/>
  </si>
  <si>
    <t>KIRA-3</t>
    <phoneticPr fontId="4"/>
  </si>
  <si>
    <t>No</t>
    <phoneticPr fontId="4"/>
  </si>
  <si>
    <t>商品名</t>
    <phoneticPr fontId="18"/>
  </si>
  <si>
    <t>JAN</t>
    <phoneticPr fontId="4"/>
  </si>
  <si>
    <t>配達
区分</t>
    <phoneticPr fontId="4"/>
  </si>
  <si>
    <t>有名店の味</t>
    <phoneticPr fontId="4"/>
  </si>
  <si>
    <t>別紙③　2018年度　お中元ギフトカタログ　価格表　</t>
    <rPh sb="0" eb="2">
      <t>ベッシ</t>
    </rPh>
    <rPh sb="8" eb="10">
      <t>ネンド</t>
    </rPh>
    <rPh sb="12" eb="14">
      <t>チュウゲン</t>
    </rPh>
    <rPh sb="22" eb="24">
      <t>カカク</t>
    </rPh>
    <rPh sb="24" eb="25">
      <t>ヒョウ</t>
    </rPh>
    <phoneticPr fontId="4"/>
  </si>
  <si>
    <t>別紙③-1　2018年度　お中元ギフトカタログ　価格表　</t>
    <rPh sb="0" eb="2">
      <t>ベッシ</t>
    </rPh>
    <rPh sb="10" eb="12">
      <t>ネンド</t>
    </rPh>
    <rPh sb="14" eb="16">
      <t>チュウゲン</t>
    </rPh>
    <rPh sb="24" eb="26">
      <t>カカク</t>
    </rPh>
    <rPh sb="26" eb="27">
      <t>ヒョウ</t>
    </rPh>
    <phoneticPr fontId="4"/>
  </si>
  <si>
    <t>別紙④　2018年度　お中元宅配ギフトチラシ　価格表</t>
    <rPh sb="0" eb="2">
      <t>ベッシ</t>
    </rPh>
    <rPh sb="8" eb="10">
      <t>ネンド</t>
    </rPh>
    <rPh sb="12" eb="14">
      <t>チュウゲン</t>
    </rPh>
    <rPh sb="14" eb="16">
      <t>タクハイ</t>
    </rPh>
    <rPh sb="23" eb="25">
      <t>カカク</t>
    </rPh>
    <rPh sb="25" eb="26">
      <t>ヒョウ</t>
    </rPh>
    <phoneticPr fontId="4"/>
  </si>
  <si>
    <t>別紙④-1　2018年度　お中元宅配ギフトチラシ　価格表</t>
    <rPh sb="0" eb="2">
      <t>ベッシ</t>
    </rPh>
    <rPh sb="10" eb="12">
      <t>ネンド</t>
    </rPh>
    <rPh sb="14" eb="16">
      <t>チュウゲン</t>
    </rPh>
    <rPh sb="16" eb="18">
      <t>タクハイ</t>
    </rPh>
    <rPh sb="25" eb="27">
      <t>カカク</t>
    </rPh>
    <rPh sb="27" eb="28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</si>
</sst>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name val="Century"/>
      <family val="1"/>
    </font>
    <font>
      <sz val="12"/>
      <name val="HGｺﾞｼｯｸM"/>
      <family val="3"/>
      <charset val="128"/>
    </font>
    <font>
      <sz val="12"/>
      <name val="Century"/>
      <family val="1"/>
    </font>
    <font>
      <sz val="14"/>
      <name val="Century"/>
      <family val="1"/>
    </font>
    <font>
      <sz val="11"/>
      <name val="HGSｺﾞｼｯｸM"/>
      <family val="3"/>
      <charset val="128"/>
    </font>
    <font>
      <sz val="14"/>
      <name val="HG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color theme="1"/>
      <name val="Century"/>
      <family val="1"/>
    </font>
    <font>
      <sz val="8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4"/>
      <color theme="1"/>
      <name val="Century"/>
      <family val="1"/>
    </font>
    <font>
      <sz val="10"/>
      <color theme="1"/>
      <name val="Century"/>
      <family val="1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176" fontId="14" fillId="0" borderId="0" xfId="2" applyNumberFormat="1" applyFont="1" applyFill="1" applyAlignment="1">
      <alignment horizontal="center" vertical="center"/>
    </xf>
    <xf numFmtId="38" fontId="14" fillId="0" borderId="0" xfId="1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vertical="center" shrinkToFit="1"/>
    </xf>
    <xf numFmtId="176" fontId="20" fillId="0" borderId="1" xfId="2" applyNumberFormat="1" applyFont="1" applyFill="1" applyBorder="1" applyAlignment="1">
      <alignment horizontal="center" vertical="center" wrapText="1"/>
    </xf>
    <xf numFmtId="38" fontId="20" fillId="0" borderId="1" xfId="1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vertical="center" shrinkToFit="1"/>
    </xf>
    <xf numFmtId="176" fontId="8" fillId="0" borderId="1" xfId="2" applyNumberFormat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7" fontId="8" fillId="0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shrinkToFit="1"/>
    </xf>
    <xf numFmtId="177" fontId="8" fillId="0" borderId="1" xfId="0" applyNumberFormat="1" applyFont="1" applyFill="1" applyBorder="1" applyAlignment="1">
      <alignment horizontal="center" vertical="center"/>
    </xf>
    <xf numFmtId="0" fontId="25" fillId="0" borderId="1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22" fillId="0" borderId="0" xfId="2" applyFont="1" applyFill="1" applyAlignment="1">
      <alignment vertical="center" shrinkToFit="1"/>
    </xf>
    <xf numFmtId="176" fontId="22" fillId="0" borderId="0" xfId="2" applyNumberFormat="1" applyFont="1" applyFill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7" fillId="0" borderId="1" xfId="2" applyNumberFormat="1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view="pageBreakPreview" zoomScale="60" zoomScaleNormal="100" workbookViewId="0">
      <selection activeCell="A2" sqref="A2"/>
    </sheetView>
  </sheetViews>
  <sheetFormatPr defaultRowHeight="13.5"/>
  <cols>
    <col min="1" max="1" width="4.25" style="1" customWidth="1"/>
    <col min="2" max="2" width="10.625" style="4" customWidth="1"/>
    <col min="3" max="3" width="10.625" style="1" customWidth="1"/>
    <col min="4" max="4" width="10.375" style="1" customWidth="1"/>
    <col min="5" max="5" width="9" style="1"/>
    <col min="6" max="6" width="52.75" style="4" customWidth="1"/>
    <col min="7" max="7" width="8.875" style="1" customWidth="1"/>
    <col min="8" max="8" width="4.625" style="1" customWidth="1"/>
    <col min="9" max="9" width="8.625" style="1" customWidth="1"/>
    <col min="10" max="10" width="9" style="2" customWidth="1"/>
    <col min="11" max="12" width="9" style="2"/>
    <col min="13" max="13" width="11.625" style="1" customWidth="1"/>
    <col min="14" max="14" width="16.25" style="3" customWidth="1"/>
    <col min="15" max="256" width="9" style="4"/>
    <col min="257" max="257" width="4.25" style="4" customWidth="1"/>
    <col min="258" max="259" width="10.625" style="4" customWidth="1"/>
    <col min="260" max="260" width="10.375" style="4" customWidth="1"/>
    <col min="261" max="261" width="9" style="4"/>
    <col min="262" max="262" width="52.75" style="4" customWidth="1"/>
    <col min="263" max="263" width="8.875" style="4" customWidth="1"/>
    <col min="264" max="264" width="4.625" style="4" customWidth="1"/>
    <col min="265" max="265" width="8.625" style="4" customWidth="1"/>
    <col min="266" max="266" width="9" style="4" customWidth="1"/>
    <col min="267" max="268" width="9" style="4"/>
    <col min="269" max="269" width="11.625" style="4" customWidth="1"/>
    <col min="270" max="270" width="16.25" style="4" customWidth="1"/>
    <col min="271" max="512" width="9" style="4"/>
    <col min="513" max="513" width="4.25" style="4" customWidth="1"/>
    <col min="514" max="515" width="10.625" style="4" customWidth="1"/>
    <col min="516" max="516" width="10.375" style="4" customWidth="1"/>
    <col min="517" max="517" width="9" style="4"/>
    <col min="518" max="518" width="52.75" style="4" customWidth="1"/>
    <col min="519" max="519" width="8.875" style="4" customWidth="1"/>
    <col min="520" max="520" width="4.625" style="4" customWidth="1"/>
    <col min="521" max="521" width="8.625" style="4" customWidth="1"/>
    <col min="522" max="522" width="9" style="4" customWidth="1"/>
    <col min="523" max="524" width="9" style="4"/>
    <col min="525" max="525" width="11.625" style="4" customWidth="1"/>
    <col min="526" max="526" width="16.25" style="4" customWidth="1"/>
    <col min="527" max="768" width="9" style="4"/>
    <col min="769" max="769" width="4.25" style="4" customWidth="1"/>
    <col min="770" max="771" width="10.625" style="4" customWidth="1"/>
    <col min="772" max="772" width="10.375" style="4" customWidth="1"/>
    <col min="773" max="773" width="9" style="4"/>
    <col min="774" max="774" width="52.75" style="4" customWidth="1"/>
    <col min="775" max="775" width="8.875" style="4" customWidth="1"/>
    <col min="776" max="776" width="4.625" style="4" customWidth="1"/>
    <col min="777" max="777" width="8.625" style="4" customWidth="1"/>
    <col min="778" max="778" width="9" style="4" customWidth="1"/>
    <col min="779" max="780" width="9" style="4"/>
    <col min="781" max="781" width="11.625" style="4" customWidth="1"/>
    <col min="782" max="782" width="16.25" style="4" customWidth="1"/>
    <col min="783" max="1024" width="9" style="4"/>
    <col min="1025" max="1025" width="4.25" style="4" customWidth="1"/>
    <col min="1026" max="1027" width="10.625" style="4" customWidth="1"/>
    <col min="1028" max="1028" width="10.375" style="4" customWidth="1"/>
    <col min="1029" max="1029" width="9" style="4"/>
    <col min="1030" max="1030" width="52.75" style="4" customWidth="1"/>
    <col min="1031" max="1031" width="8.875" style="4" customWidth="1"/>
    <col min="1032" max="1032" width="4.625" style="4" customWidth="1"/>
    <col min="1033" max="1033" width="8.625" style="4" customWidth="1"/>
    <col min="1034" max="1034" width="9" style="4" customWidth="1"/>
    <col min="1035" max="1036" width="9" style="4"/>
    <col min="1037" max="1037" width="11.625" style="4" customWidth="1"/>
    <col min="1038" max="1038" width="16.25" style="4" customWidth="1"/>
    <col min="1039" max="1280" width="9" style="4"/>
    <col min="1281" max="1281" width="4.25" style="4" customWidth="1"/>
    <col min="1282" max="1283" width="10.625" style="4" customWidth="1"/>
    <col min="1284" max="1284" width="10.375" style="4" customWidth="1"/>
    <col min="1285" max="1285" width="9" style="4"/>
    <col min="1286" max="1286" width="52.75" style="4" customWidth="1"/>
    <col min="1287" max="1287" width="8.875" style="4" customWidth="1"/>
    <col min="1288" max="1288" width="4.625" style="4" customWidth="1"/>
    <col min="1289" max="1289" width="8.625" style="4" customWidth="1"/>
    <col min="1290" max="1290" width="9" style="4" customWidth="1"/>
    <col min="1291" max="1292" width="9" style="4"/>
    <col min="1293" max="1293" width="11.625" style="4" customWidth="1"/>
    <col min="1294" max="1294" width="16.25" style="4" customWidth="1"/>
    <col min="1295" max="1536" width="9" style="4"/>
    <col min="1537" max="1537" width="4.25" style="4" customWidth="1"/>
    <col min="1538" max="1539" width="10.625" style="4" customWidth="1"/>
    <col min="1540" max="1540" width="10.375" style="4" customWidth="1"/>
    <col min="1541" max="1541" width="9" style="4"/>
    <col min="1542" max="1542" width="52.75" style="4" customWidth="1"/>
    <col min="1543" max="1543" width="8.875" style="4" customWidth="1"/>
    <col min="1544" max="1544" width="4.625" style="4" customWidth="1"/>
    <col min="1545" max="1545" width="8.625" style="4" customWidth="1"/>
    <col min="1546" max="1546" width="9" style="4" customWidth="1"/>
    <col min="1547" max="1548" width="9" style="4"/>
    <col min="1549" max="1549" width="11.625" style="4" customWidth="1"/>
    <col min="1550" max="1550" width="16.25" style="4" customWidth="1"/>
    <col min="1551" max="1792" width="9" style="4"/>
    <col min="1793" max="1793" width="4.25" style="4" customWidth="1"/>
    <col min="1794" max="1795" width="10.625" style="4" customWidth="1"/>
    <col min="1796" max="1796" width="10.375" style="4" customWidth="1"/>
    <col min="1797" max="1797" width="9" style="4"/>
    <col min="1798" max="1798" width="52.75" style="4" customWidth="1"/>
    <col min="1799" max="1799" width="8.875" style="4" customWidth="1"/>
    <col min="1800" max="1800" width="4.625" style="4" customWidth="1"/>
    <col min="1801" max="1801" width="8.625" style="4" customWidth="1"/>
    <col min="1802" max="1802" width="9" style="4" customWidth="1"/>
    <col min="1803" max="1804" width="9" style="4"/>
    <col min="1805" max="1805" width="11.625" style="4" customWidth="1"/>
    <col min="1806" max="1806" width="16.25" style="4" customWidth="1"/>
    <col min="1807" max="2048" width="9" style="4"/>
    <col min="2049" max="2049" width="4.25" style="4" customWidth="1"/>
    <col min="2050" max="2051" width="10.625" style="4" customWidth="1"/>
    <col min="2052" max="2052" width="10.375" style="4" customWidth="1"/>
    <col min="2053" max="2053" width="9" style="4"/>
    <col min="2054" max="2054" width="52.75" style="4" customWidth="1"/>
    <col min="2055" max="2055" width="8.875" style="4" customWidth="1"/>
    <col min="2056" max="2056" width="4.625" style="4" customWidth="1"/>
    <col min="2057" max="2057" width="8.625" style="4" customWidth="1"/>
    <col min="2058" max="2058" width="9" style="4" customWidth="1"/>
    <col min="2059" max="2060" width="9" style="4"/>
    <col min="2061" max="2061" width="11.625" style="4" customWidth="1"/>
    <col min="2062" max="2062" width="16.25" style="4" customWidth="1"/>
    <col min="2063" max="2304" width="9" style="4"/>
    <col min="2305" max="2305" width="4.25" style="4" customWidth="1"/>
    <col min="2306" max="2307" width="10.625" style="4" customWidth="1"/>
    <col min="2308" max="2308" width="10.375" style="4" customWidth="1"/>
    <col min="2309" max="2309" width="9" style="4"/>
    <col min="2310" max="2310" width="52.75" style="4" customWidth="1"/>
    <col min="2311" max="2311" width="8.875" style="4" customWidth="1"/>
    <col min="2312" max="2312" width="4.625" style="4" customWidth="1"/>
    <col min="2313" max="2313" width="8.625" style="4" customWidth="1"/>
    <col min="2314" max="2314" width="9" style="4" customWidth="1"/>
    <col min="2315" max="2316" width="9" style="4"/>
    <col min="2317" max="2317" width="11.625" style="4" customWidth="1"/>
    <col min="2318" max="2318" width="16.25" style="4" customWidth="1"/>
    <col min="2319" max="2560" width="9" style="4"/>
    <col min="2561" max="2561" width="4.25" style="4" customWidth="1"/>
    <col min="2562" max="2563" width="10.625" style="4" customWidth="1"/>
    <col min="2564" max="2564" width="10.375" style="4" customWidth="1"/>
    <col min="2565" max="2565" width="9" style="4"/>
    <col min="2566" max="2566" width="52.75" style="4" customWidth="1"/>
    <col min="2567" max="2567" width="8.875" style="4" customWidth="1"/>
    <col min="2568" max="2568" width="4.625" style="4" customWidth="1"/>
    <col min="2569" max="2569" width="8.625" style="4" customWidth="1"/>
    <col min="2570" max="2570" width="9" style="4" customWidth="1"/>
    <col min="2571" max="2572" width="9" style="4"/>
    <col min="2573" max="2573" width="11.625" style="4" customWidth="1"/>
    <col min="2574" max="2574" width="16.25" style="4" customWidth="1"/>
    <col min="2575" max="2816" width="9" style="4"/>
    <col min="2817" max="2817" width="4.25" style="4" customWidth="1"/>
    <col min="2818" max="2819" width="10.625" style="4" customWidth="1"/>
    <col min="2820" max="2820" width="10.375" style="4" customWidth="1"/>
    <col min="2821" max="2821" width="9" style="4"/>
    <col min="2822" max="2822" width="52.75" style="4" customWidth="1"/>
    <col min="2823" max="2823" width="8.875" style="4" customWidth="1"/>
    <col min="2824" max="2824" width="4.625" style="4" customWidth="1"/>
    <col min="2825" max="2825" width="8.625" style="4" customWidth="1"/>
    <col min="2826" max="2826" width="9" style="4" customWidth="1"/>
    <col min="2827" max="2828" width="9" style="4"/>
    <col min="2829" max="2829" width="11.625" style="4" customWidth="1"/>
    <col min="2830" max="2830" width="16.25" style="4" customWidth="1"/>
    <col min="2831" max="3072" width="9" style="4"/>
    <col min="3073" max="3073" width="4.25" style="4" customWidth="1"/>
    <col min="3074" max="3075" width="10.625" style="4" customWidth="1"/>
    <col min="3076" max="3076" width="10.375" style="4" customWidth="1"/>
    <col min="3077" max="3077" width="9" style="4"/>
    <col min="3078" max="3078" width="52.75" style="4" customWidth="1"/>
    <col min="3079" max="3079" width="8.875" style="4" customWidth="1"/>
    <col min="3080" max="3080" width="4.625" style="4" customWidth="1"/>
    <col min="3081" max="3081" width="8.625" style="4" customWidth="1"/>
    <col min="3082" max="3082" width="9" style="4" customWidth="1"/>
    <col min="3083" max="3084" width="9" style="4"/>
    <col min="3085" max="3085" width="11.625" style="4" customWidth="1"/>
    <col min="3086" max="3086" width="16.25" style="4" customWidth="1"/>
    <col min="3087" max="3328" width="9" style="4"/>
    <col min="3329" max="3329" width="4.25" style="4" customWidth="1"/>
    <col min="3330" max="3331" width="10.625" style="4" customWidth="1"/>
    <col min="3332" max="3332" width="10.375" style="4" customWidth="1"/>
    <col min="3333" max="3333" width="9" style="4"/>
    <col min="3334" max="3334" width="52.75" style="4" customWidth="1"/>
    <col min="3335" max="3335" width="8.875" style="4" customWidth="1"/>
    <col min="3336" max="3336" width="4.625" style="4" customWidth="1"/>
    <col min="3337" max="3337" width="8.625" style="4" customWidth="1"/>
    <col min="3338" max="3338" width="9" style="4" customWidth="1"/>
    <col min="3339" max="3340" width="9" style="4"/>
    <col min="3341" max="3341" width="11.625" style="4" customWidth="1"/>
    <col min="3342" max="3342" width="16.25" style="4" customWidth="1"/>
    <col min="3343" max="3584" width="9" style="4"/>
    <col min="3585" max="3585" width="4.25" style="4" customWidth="1"/>
    <col min="3586" max="3587" width="10.625" style="4" customWidth="1"/>
    <col min="3588" max="3588" width="10.375" style="4" customWidth="1"/>
    <col min="3589" max="3589" width="9" style="4"/>
    <col min="3590" max="3590" width="52.75" style="4" customWidth="1"/>
    <col min="3591" max="3591" width="8.875" style="4" customWidth="1"/>
    <col min="3592" max="3592" width="4.625" style="4" customWidth="1"/>
    <col min="3593" max="3593" width="8.625" style="4" customWidth="1"/>
    <col min="3594" max="3594" width="9" style="4" customWidth="1"/>
    <col min="3595" max="3596" width="9" style="4"/>
    <col min="3597" max="3597" width="11.625" style="4" customWidth="1"/>
    <col min="3598" max="3598" width="16.25" style="4" customWidth="1"/>
    <col min="3599" max="3840" width="9" style="4"/>
    <col min="3841" max="3841" width="4.25" style="4" customWidth="1"/>
    <col min="3842" max="3843" width="10.625" style="4" customWidth="1"/>
    <col min="3844" max="3844" width="10.375" style="4" customWidth="1"/>
    <col min="3845" max="3845" width="9" style="4"/>
    <col min="3846" max="3846" width="52.75" style="4" customWidth="1"/>
    <col min="3847" max="3847" width="8.875" style="4" customWidth="1"/>
    <col min="3848" max="3848" width="4.625" style="4" customWidth="1"/>
    <col min="3849" max="3849" width="8.625" style="4" customWidth="1"/>
    <col min="3850" max="3850" width="9" style="4" customWidth="1"/>
    <col min="3851" max="3852" width="9" style="4"/>
    <col min="3853" max="3853" width="11.625" style="4" customWidth="1"/>
    <col min="3854" max="3854" width="16.25" style="4" customWidth="1"/>
    <col min="3855" max="4096" width="9" style="4"/>
    <col min="4097" max="4097" width="4.25" style="4" customWidth="1"/>
    <col min="4098" max="4099" width="10.625" style="4" customWidth="1"/>
    <col min="4100" max="4100" width="10.375" style="4" customWidth="1"/>
    <col min="4101" max="4101" width="9" style="4"/>
    <col min="4102" max="4102" width="52.75" style="4" customWidth="1"/>
    <col min="4103" max="4103" width="8.875" style="4" customWidth="1"/>
    <col min="4104" max="4104" width="4.625" style="4" customWidth="1"/>
    <col min="4105" max="4105" width="8.625" style="4" customWidth="1"/>
    <col min="4106" max="4106" width="9" style="4" customWidth="1"/>
    <col min="4107" max="4108" width="9" style="4"/>
    <col min="4109" max="4109" width="11.625" style="4" customWidth="1"/>
    <col min="4110" max="4110" width="16.25" style="4" customWidth="1"/>
    <col min="4111" max="4352" width="9" style="4"/>
    <col min="4353" max="4353" width="4.25" style="4" customWidth="1"/>
    <col min="4354" max="4355" width="10.625" style="4" customWidth="1"/>
    <col min="4356" max="4356" width="10.375" style="4" customWidth="1"/>
    <col min="4357" max="4357" width="9" style="4"/>
    <col min="4358" max="4358" width="52.75" style="4" customWidth="1"/>
    <col min="4359" max="4359" width="8.875" style="4" customWidth="1"/>
    <col min="4360" max="4360" width="4.625" style="4" customWidth="1"/>
    <col min="4361" max="4361" width="8.625" style="4" customWidth="1"/>
    <col min="4362" max="4362" width="9" style="4" customWidth="1"/>
    <col min="4363" max="4364" width="9" style="4"/>
    <col min="4365" max="4365" width="11.625" style="4" customWidth="1"/>
    <col min="4366" max="4366" width="16.25" style="4" customWidth="1"/>
    <col min="4367" max="4608" width="9" style="4"/>
    <col min="4609" max="4609" width="4.25" style="4" customWidth="1"/>
    <col min="4610" max="4611" width="10.625" style="4" customWidth="1"/>
    <col min="4612" max="4612" width="10.375" style="4" customWidth="1"/>
    <col min="4613" max="4613" width="9" style="4"/>
    <col min="4614" max="4614" width="52.75" style="4" customWidth="1"/>
    <col min="4615" max="4615" width="8.875" style="4" customWidth="1"/>
    <col min="4616" max="4616" width="4.625" style="4" customWidth="1"/>
    <col min="4617" max="4617" width="8.625" style="4" customWidth="1"/>
    <col min="4618" max="4618" width="9" style="4" customWidth="1"/>
    <col min="4619" max="4620" width="9" style="4"/>
    <col min="4621" max="4621" width="11.625" style="4" customWidth="1"/>
    <col min="4622" max="4622" width="16.25" style="4" customWidth="1"/>
    <col min="4623" max="4864" width="9" style="4"/>
    <col min="4865" max="4865" width="4.25" style="4" customWidth="1"/>
    <col min="4866" max="4867" width="10.625" style="4" customWidth="1"/>
    <col min="4868" max="4868" width="10.375" style="4" customWidth="1"/>
    <col min="4869" max="4869" width="9" style="4"/>
    <col min="4870" max="4870" width="52.75" style="4" customWidth="1"/>
    <col min="4871" max="4871" width="8.875" style="4" customWidth="1"/>
    <col min="4872" max="4872" width="4.625" style="4" customWidth="1"/>
    <col min="4873" max="4873" width="8.625" style="4" customWidth="1"/>
    <col min="4874" max="4874" width="9" style="4" customWidth="1"/>
    <col min="4875" max="4876" width="9" style="4"/>
    <col min="4877" max="4877" width="11.625" style="4" customWidth="1"/>
    <col min="4878" max="4878" width="16.25" style="4" customWidth="1"/>
    <col min="4879" max="5120" width="9" style="4"/>
    <col min="5121" max="5121" width="4.25" style="4" customWidth="1"/>
    <col min="5122" max="5123" width="10.625" style="4" customWidth="1"/>
    <col min="5124" max="5124" width="10.375" style="4" customWidth="1"/>
    <col min="5125" max="5125" width="9" style="4"/>
    <col min="5126" max="5126" width="52.75" style="4" customWidth="1"/>
    <col min="5127" max="5127" width="8.875" style="4" customWidth="1"/>
    <col min="5128" max="5128" width="4.625" style="4" customWidth="1"/>
    <col min="5129" max="5129" width="8.625" style="4" customWidth="1"/>
    <col min="5130" max="5130" width="9" style="4" customWidth="1"/>
    <col min="5131" max="5132" width="9" style="4"/>
    <col min="5133" max="5133" width="11.625" style="4" customWidth="1"/>
    <col min="5134" max="5134" width="16.25" style="4" customWidth="1"/>
    <col min="5135" max="5376" width="9" style="4"/>
    <col min="5377" max="5377" width="4.25" style="4" customWidth="1"/>
    <col min="5378" max="5379" width="10.625" style="4" customWidth="1"/>
    <col min="5380" max="5380" width="10.375" style="4" customWidth="1"/>
    <col min="5381" max="5381" width="9" style="4"/>
    <col min="5382" max="5382" width="52.75" style="4" customWidth="1"/>
    <col min="5383" max="5383" width="8.875" style="4" customWidth="1"/>
    <col min="5384" max="5384" width="4.625" style="4" customWidth="1"/>
    <col min="5385" max="5385" width="8.625" style="4" customWidth="1"/>
    <col min="5386" max="5386" width="9" style="4" customWidth="1"/>
    <col min="5387" max="5388" width="9" style="4"/>
    <col min="5389" max="5389" width="11.625" style="4" customWidth="1"/>
    <col min="5390" max="5390" width="16.25" style="4" customWidth="1"/>
    <col min="5391" max="5632" width="9" style="4"/>
    <col min="5633" max="5633" width="4.25" style="4" customWidth="1"/>
    <col min="5634" max="5635" width="10.625" style="4" customWidth="1"/>
    <col min="5636" max="5636" width="10.375" style="4" customWidth="1"/>
    <col min="5637" max="5637" width="9" style="4"/>
    <col min="5638" max="5638" width="52.75" style="4" customWidth="1"/>
    <col min="5639" max="5639" width="8.875" style="4" customWidth="1"/>
    <col min="5640" max="5640" width="4.625" style="4" customWidth="1"/>
    <col min="5641" max="5641" width="8.625" style="4" customWidth="1"/>
    <col min="5642" max="5642" width="9" style="4" customWidth="1"/>
    <col min="5643" max="5644" width="9" style="4"/>
    <col min="5645" max="5645" width="11.625" style="4" customWidth="1"/>
    <col min="5646" max="5646" width="16.25" style="4" customWidth="1"/>
    <col min="5647" max="5888" width="9" style="4"/>
    <col min="5889" max="5889" width="4.25" style="4" customWidth="1"/>
    <col min="5890" max="5891" width="10.625" style="4" customWidth="1"/>
    <col min="5892" max="5892" width="10.375" style="4" customWidth="1"/>
    <col min="5893" max="5893" width="9" style="4"/>
    <col min="5894" max="5894" width="52.75" style="4" customWidth="1"/>
    <col min="5895" max="5895" width="8.875" style="4" customWidth="1"/>
    <col min="5896" max="5896" width="4.625" style="4" customWidth="1"/>
    <col min="5897" max="5897" width="8.625" style="4" customWidth="1"/>
    <col min="5898" max="5898" width="9" style="4" customWidth="1"/>
    <col min="5899" max="5900" width="9" style="4"/>
    <col min="5901" max="5901" width="11.625" style="4" customWidth="1"/>
    <col min="5902" max="5902" width="16.25" style="4" customWidth="1"/>
    <col min="5903" max="6144" width="9" style="4"/>
    <col min="6145" max="6145" width="4.25" style="4" customWidth="1"/>
    <col min="6146" max="6147" width="10.625" style="4" customWidth="1"/>
    <col min="6148" max="6148" width="10.375" style="4" customWidth="1"/>
    <col min="6149" max="6149" width="9" style="4"/>
    <col min="6150" max="6150" width="52.75" style="4" customWidth="1"/>
    <col min="6151" max="6151" width="8.875" style="4" customWidth="1"/>
    <col min="6152" max="6152" width="4.625" style="4" customWidth="1"/>
    <col min="6153" max="6153" width="8.625" style="4" customWidth="1"/>
    <col min="6154" max="6154" width="9" style="4" customWidth="1"/>
    <col min="6155" max="6156" width="9" style="4"/>
    <col min="6157" max="6157" width="11.625" style="4" customWidth="1"/>
    <col min="6158" max="6158" width="16.25" style="4" customWidth="1"/>
    <col min="6159" max="6400" width="9" style="4"/>
    <col min="6401" max="6401" width="4.25" style="4" customWidth="1"/>
    <col min="6402" max="6403" width="10.625" style="4" customWidth="1"/>
    <col min="6404" max="6404" width="10.375" style="4" customWidth="1"/>
    <col min="6405" max="6405" width="9" style="4"/>
    <col min="6406" max="6406" width="52.75" style="4" customWidth="1"/>
    <col min="6407" max="6407" width="8.875" style="4" customWidth="1"/>
    <col min="6408" max="6408" width="4.625" style="4" customWidth="1"/>
    <col min="6409" max="6409" width="8.625" style="4" customWidth="1"/>
    <col min="6410" max="6410" width="9" style="4" customWidth="1"/>
    <col min="6411" max="6412" width="9" style="4"/>
    <col min="6413" max="6413" width="11.625" style="4" customWidth="1"/>
    <col min="6414" max="6414" width="16.25" style="4" customWidth="1"/>
    <col min="6415" max="6656" width="9" style="4"/>
    <col min="6657" max="6657" width="4.25" style="4" customWidth="1"/>
    <col min="6658" max="6659" width="10.625" style="4" customWidth="1"/>
    <col min="6660" max="6660" width="10.375" style="4" customWidth="1"/>
    <col min="6661" max="6661" width="9" style="4"/>
    <col min="6662" max="6662" width="52.75" style="4" customWidth="1"/>
    <col min="6663" max="6663" width="8.875" style="4" customWidth="1"/>
    <col min="6664" max="6664" width="4.625" style="4" customWidth="1"/>
    <col min="6665" max="6665" width="8.625" style="4" customWidth="1"/>
    <col min="6666" max="6666" width="9" style="4" customWidth="1"/>
    <col min="6667" max="6668" width="9" style="4"/>
    <col min="6669" max="6669" width="11.625" style="4" customWidth="1"/>
    <col min="6670" max="6670" width="16.25" style="4" customWidth="1"/>
    <col min="6671" max="6912" width="9" style="4"/>
    <col min="6913" max="6913" width="4.25" style="4" customWidth="1"/>
    <col min="6914" max="6915" width="10.625" style="4" customWidth="1"/>
    <col min="6916" max="6916" width="10.375" style="4" customWidth="1"/>
    <col min="6917" max="6917" width="9" style="4"/>
    <col min="6918" max="6918" width="52.75" style="4" customWidth="1"/>
    <col min="6919" max="6919" width="8.875" style="4" customWidth="1"/>
    <col min="6920" max="6920" width="4.625" style="4" customWidth="1"/>
    <col min="6921" max="6921" width="8.625" style="4" customWidth="1"/>
    <col min="6922" max="6922" width="9" style="4" customWidth="1"/>
    <col min="6923" max="6924" width="9" style="4"/>
    <col min="6925" max="6925" width="11.625" style="4" customWidth="1"/>
    <col min="6926" max="6926" width="16.25" style="4" customWidth="1"/>
    <col min="6927" max="7168" width="9" style="4"/>
    <col min="7169" max="7169" width="4.25" style="4" customWidth="1"/>
    <col min="7170" max="7171" width="10.625" style="4" customWidth="1"/>
    <col min="7172" max="7172" width="10.375" style="4" customWidth="1"/>
    <col min="7173" max="7173" width="9" style="4"/>
    <col min="7174" max="7174" width="52.75" style="4" customWidth="1"/>
    <col min="7175" max="7175" width="8.875" style="4" customWidth="1"/>
    <col min="7176" max="7176" width="4.625" style="4" customWidth="1"/>
    <col min="7177" max="7177" width="8.625" style="4" customWidth="1"/>
    <col min="7178" max="7178" width="9" style="4" customWidth="1"/>
    <col min="7179" max="7180" width="9" style="4"/>
    <col min="7181" max="7181" width="11.625" style="4" customWidth="1"/>
    <col min="7182" max="7182" width="16.25" style="4" customWidth="1"/>
    <col min="7183" max="7424" width="9" style="4"/>
    <col min="7425" max="7425" width="4.25" style="4" customWidth="1"/>
    <col min="7426" max="7427" width="10.625" style="4" customWidth="1"/>
    <col min="7428" max="7428" width="10.375" style="4" customWidth="1"/>
    <col min="7429" max="7429" width="9" style="4"/>
    <col min="7430" max="7430" width="52.75" style="4" customWidth="1"/>
    <col min="7431" max="7431" width="8.875" style="4" customWidth="1"/>
    <col min="7432" max="7432" width="4.625" style="4" customWidth="1"/>
    <col min="7433" max="7433" width="8.625" style="4" customWidth="1"/>
    <col min="7434" max="7434" width="9" style="4" customWidth="1"/>
    <col min="7435" max="7436" width="9" style="4"/>
    <col min="7437" max="7437" width="11.625" style="4" customWidth="1"/>
    <col min="7438" max="7438" width="16.25" style="4" customWidth="1"/>
    <col min="7439" max="7680" width="9" style="4"/>
    <col min="7681" max="7681" width="4.25" style="4" customWidth="1"/>
    <col min="7682" max="7683" width="10.625" style="4" customWidth="1"/>
    <col min="7684" max="7684" width="10.375" style="4" customWidth="1"/>
    <col min="7685" max="7685" width="9" style="4"/>
    <col min="7686" max="7686" width="52.75" style="4" customWidth="1"/>
    <col min="7687" max="7687" width="8.875" style="4" customWidth="1"/>
    <col min="7688" max="7688" width="4.625" style="4" customWidth="1"/>
    <col min="7689" max="7689" width="8.625" style="4" customWidth="1"/>
    <col min="7690" max="7690" width="9" style="4" customWidth="1"/>
    <col min="7691" max="7692" width="9" style="4"/>
    <col min="7693" max="7693" width="11.625" style="4" customWidth="1"/>
    <col min="7694" max="7694" width="16.25" style="4" customWidth="1"/>
    <col min="7695" max="7936" width="9" style="4"/>
    <col min="7937" max="7937" width="4.25" style="4" customWidth="1"/>
    <col min="7938" max="7939" width="10.625" style="4" customWidth="1"/>
    <col min="7940" max="7940" width="10.375" style="4" customWidth="1"/>
    <col min="7941" max="7941" width="9" style="4"/>
    <col min="7942" max="7942" width="52.75" style="4" customWidth="1"/>
    <col min="7943" max="7943" width="8.875" style="4" customWidth="1"/>
    <col min="7944" max="7944" width="4.625" style="4" customWidth="1"/>
    <col min="7945" max="7945" width="8.625" style="4" customWidth="1"/>
    <col min="7946" max="7946" width="9" style="4" customWidth="1"/>
    <col min="7947" max="7948" width="9" style="4"/>
    <col min="7949" max="7949" width="11.625" style="4" customWidth="1"/>
    <col min="7950" max="7950" width="16.25" style="4" customWidth="1"/>
    <col min="7951" max="8192" width="9" style="4"/>
    <col min="8193" max="8193" width="4.25" style="4" customWidth="1"/>
    <col min="8194" max="8195" width="10.625" style="4" customWidth="1"/>
    <col min="8196" max="8196" width="10.375" style="4" customWidth="1"/>
    <col min="8197" max="8197" width="9" style="4"/>
    <col min="8198" max="8198" width="52.75" style="4" customWidth="1"/>
    <col min="8199" max="8199" width="8.875" style="4" customWidth="1"/>
    <col min="8200" max="8200" width="4.625" style="4" customWidth="1"/>
    <col min="8201" max="8201" width="8.625" style="4" customWidth="1"/>
    <col min="8202" max="8202" width="9" style="4" customWidth="1"/>
    <col min="8203" max="8204" width="9" style="4"/>
    <col min="8205" max="8205" width="11.625" style="4" customWidth="1"/>
    <col min="8206" max="8206" width="16.25" style="4" customWidth="1"/>
    <col min="8207" max="8448" width="9" style="4"/>
    <col min="8449" max="8449" width="4.25" style="4" customWidth="1"/>
    <col min="8450" max="8451" width="10.625" style="4" customWidth="1"/>
    <col min="8452" max="8452" width="10.375" style="4" customWidth="1"/>
    <col min="8453" max="8453" width="9" style="4"/>
    <col min="8454" max="8454" width="52.75" style="4" customWidth="1"/>
    <col min="8455" max="8455" width="8.875" style="4" customWidth="1"/>
    <col min="8456" max="8456" width="4.625" style="4" customWidth="1"/>
    <col min="8457" max="8457" width="8.625" style="4" customWidth="1"/>
    <col min="8458" max="8458" width="9" style="4" customWidth="1"/>
    <col min="8459" max="8460" width="9" style="4"/>
    <col min="8461" max="8461" width="11.625" style="4" customWidth="1"/>
    <col min="8462" max="8462" width="16.25" style="4" customWidth="1"/>
    <col min="8463" max="8704" width="9" style="4"/>
    <col min="8705" max="8705" width="4.25" style="4" customWidth="1"/>
    <col min="8706" max="8707" width="10.625" style="4" customWidth="1"/>
    <col min="8708" max="8708" width="10.375" style="4" customWidth="1"/>
    <col min="8709" max="8709" width="9" style="4"/>
    <col min="8710" max="8710" width="52.75" style="4" customWidth="1"/>
    <col min="8711" max="8711" width="8.875" style="4" customWidth="1"/>
    <col min="8712" max="8712" width="4.625" style="4" customWidth="1"/>
    <col min="8713" max="8713" width="8.625" style="4" customWidth="1"/>
    <col min="8714" max="8714" width="9" style="4" customWidth="1"/>
    <col min="8715" max="8716" width="9" style="4"/>
    <col min="8717" max="8717" width="11.625" style="4" customWidth="1"/>
    <col min="8718" max="8718" width="16.25" style="4" customWidth="1"/>
    <col min="8719" max="8960" width="9" style="4"/>
    <col min="8961" max="8961" width="4.25" style="4" customWidth="1"/>
    <col min="8962" max="8963" width="10.625" style="4" customWidth="1"/>
    <col min="8964" max="8964" width="10.375" style="4" customWidth="1"/>
    <col min="8965" max="8965" width="9" style="4"/>
    <col min="8966" max="8966" width="52.75" style="4" customWidth="1"/>
    <col min="8967" max="8967" width="8.875" style="4" customWidth="1"/>
    <col min="8968" max="8968" width="4.625" style="4" customWidth="1"/>
    <col min="8969" max="8969" width="8.625" style="4" customWidth="1"/>
    <col min="8970" max="8970" width="9" style="4" customWidth="1"/>
    <col min="8971" max="8972" width="9" style="4"/>
    <col min="8973" max="8973" width="11.625" style="4" customWidth="1"/>
    <col min="8974" max="8974" width="16.25" style="4" customWidth="1"/>
    <col min="8975" max="9216" width="9" style="4"/>
    <col min="9217" max="9217" width="4.25" style="4" customWidth="1"/>
    <col min="9218" max="9219" width="10.625" style="4" customWidth="1"/>
    <col min="9220" max="9220" width="10.375" style="4" customWidth="1"/>
    <col min="9221" max="9221" width="9" style="4"/>
    <col min="9222" max="9222" width="52.75" style="4" customWidth="1"/>
    <col min="9223" max="9223" width="8.875" style="4" customWidth="1"/>
    <col min="9224" max="9224" width="4.625" style="4" customWidth="1"/>
    <col min="9225" max="9225" width="8.625" style="4" customWidth="1"/>
    <col min="9226" max="9226" width="9" style="4" customWidth="1"/>
    <col min="9227" max="9228" width="9" style="4"/>
    <col min="9229" max="9229" width="11.625" style="4" customWidth="1"/>
    <col min="9230" max="9230" width="16.25" style="4" customWidth="1"/>
    <col min="9231" max="9472" width="9" style="4"/>
    <col min="9473" max="9473" width="4.25" style="4" customWidth="1"/>
    <col min="9474" max="9475" width="10.625" style="4" customWidth="1"/>
    <col min="9476" max="9476" width="10.375" style="4" customWidth="1"/>
    <col min="9477" max="9477" width="9" style="4"/>
    <col min="9478" max="9478" width="52.75" style="4" customWidth="1"/>
    <col min="9479" max="9479" width="8.875" style="4" customWidth="1"/>
    <col min="9480" max="9480" width="4.625" style="4" customWidth="1"/>
    <col min="9481" max="9481" width="8.625" style="4" customWidth="1"/>
    <col min="9482" max="9482" width="9" style="4" customWidth="1"/>
    <col min="9483" max="9484" width="9" style="4"/>
    <col min="9485" max="9485" width="11.625" style="4" customWidth="1"/>
    <col min="9486" max="9486" width="16.25" style="4" customWidth="1"/>
    <col min="9487" max="9728" width="9" style="4"/>
    <col min="9729" max="9729" width="4.25" style="4" customWidth="1"/>
    <col min="9730" max="9731" width="10.625" style="4" customWidth="1"/>
    <col min="9732" max="9732" width="10.375" style="4" customWidth="1"/>
    <col min="9733" max="9733" width="9" style="4"/>
    <col min="9734" max="9734" width="52.75" style="4" customWidth="1"/>
    <col min="9735" max="9735" width="8.875" style="4" customWidth="1"/>
    <col min="9736" max="9736" width="4.625" style="4" customWidth="1"/>
    <col min="9737" max="9737" width="8.625" style="4" customWidth="1"/>
    <col min="9738" max="9738" width="9" style="4" customWidth="1"/>
    <col min="9739" max="9740" width="9" style="4"/>
    <col min="9741" max="9741" width="11.625" style="4" customWidth="1"/>
    <col min="9742" max="9742" width="16.25" style="4" customWidth="1"/>
    <col min="9743" max="9984" width="9" style="4"/>
    <col min="9985" max="9985" width="4.25" style="4" customWidth="1"/>
    <col min="9986" max="9987" width="10.625" style="4" customWidth="1"/>
    <col min="9988" max="9988" width="10.375" style="4" customWidth="1"/>
    <col min="9989" max="9989" width="9" style="4"/>
    <col min="9990" max="9990" width="52.75" style="4" customWidth="1"/>
    <col min="9991" max="9991" width="8.875" style="4" customWidth="1"/>
    <col min="9992" max="9992" width="4.625" style="4" customWidth="1"/>
    <col min="9993" max="9993" width="8.625" style="4" customWidth="1"/>
    <col min="9994" max="9994" width="9" style="4" customWidth="1"/>
    <col min="9995" max="9996" width="9" style="4"/>
    <col min="9997" max="9997" width="11.625" style="4" customWidth="1"/>
    <col min="9998" max="9998" width="16.25" style="4" customWidth="1"/>
    <col min="9999" max="10240" width="9" style="4"/>
    <col min="10241" max="10241" width="4.25" style="4" customWidth="1"/>
    <col min="10242" max="10243" width="10.625" style="4" customWidth="1"/>
    <col min="10244" max="10244" width="10.375" style="4" customWidth="1"/>
    <col min="10245" max="10245" width="9" style="4"/>
    <col min="10246" max="10246" width="52.75" style="4" customWidth="1"/>
    <col min="10247" max="10247" width="8.875" style="4" customWidth="1"/>
    <col min="10248" max="10248" width="4.625" style="4" customWidth="1"/>
    <col min="10249" max="10249" width="8.625" style="4" customWidth="1"/>
    <col min="10250" max="10250" width="9" style="4" customWidth="1"/>
    <col min="10251" max="10252" width="9" style="4"/>
    <col min="10253" max="10253" width="11.625" style="4" customWidth="1"/>
    <col min="10254" max="10254" width="16.25" style="4" customWidth="1"/>
    <col min="10255" max="10496" width="9" style="4"/>
    <col min="10497" max="10497" width="4.25" style="4" customWidth="1"/>
    <col min="10498" max="10499" width="10.625" style="4" customWidth="1"/>
    <col min="10500" max="10500" width="10.375" style="4" customWidth="1"/>
    <col min="10501" max="10501" width="9" style="4"/>
    <col min="10502" max="10502" width="52.75" style="4" customWidth="1"/>
    <col min="10503" max="10503" width="8.875" style="4" customWidth="1"/>
    <col min="10504" max="10504" width="4.625" style="4" customWidth="1"/>
    <col min="10505" max="10505" width="8.625" style="4" customWidth="1"/>
    <col min="10506" max="10506" width="9" style="4" customWidth="1"/>
    <col min="10507" max="10508" width="9" style="4"/>
    <col min="10509" max="10509" width="11.625" style="4" customWidth="1"/>
    <col min="10510" max="10510" width="16.25" style="4" customWidth="1"/>
    <col min="10511" max="10752" width="9" style="4"/>
    <col min="10753" max="10753" width="4.25" style="4" customWidth="1"/>
    <col min="10754" max="10755" width="10.625" style="4" customWidth="1"/>
    <col min="10756" max="10756" width="10.375" style="4" customWidth="1"/>
    <col min="10757" max="10757" width="9" style="4"/>
    <col min="10758" max="10758" width="52.75" style="4" customWidth="1"/>
    <col min="10759" max="10759" width="8.875" style="4" customWidth="1"/>
    <col min="10760" max="10760" width="4.625" style="4" customWidth="1"/>
    <col min="10761" max="10761" width="8.625" style="4" customWidth="1"/>
    <col min="10762" max="10762" width="9" style="4" customWidth="1"/>
    <col min="10763" max="10764" width="9" style="4"/>
    <col min="10765" max="10765" width="11.625" style="4" customWidth="1"/>
    <col min="10766" max="10766" width="16.25" style="4" customWidth="1"/>
    <col min="10767" max="11008" width="9" style="4"/>
    <col min="11009" max="11009" width="4.25" style="4" customWidth="1"/>
    <col min="11010" max="11011" width="10.625" style="4" customWidth="1"/>
    <col min="11012" max="11012" width="10.375" style="4" customWidth="1"/>
    <col min="11013" max="11013" width="9" style="4"/>
    <col min="11014" max="11014" width="52.75" style="4" customWidth="1"/>
    <col min="11015" max="11015" width="8.875" style="4" customWidth="1"/>
    <col min="11016" max="11016" width="4.625" style="4" customWidth="1"/>
    <col min="11017" max="11017" width="8.625" style="4" customWidth="1"/>
    <col min="11018" max="11018" width="9" style="4" customWidth="1"/>
    <col min="11019" max="11020" width="9" style="4"/>
    <col min="11021" max="11021" width="11.625" style="4" customWidth="1"/>
    <col min="11022" max="11022" width="16.25" style="4" customWidth="1"/>
    <col min="11023" max="11264" width="9" style="4"/>
    <col min="11265" max="11265" width="4.25" style="4" customWidth="1"/>
    <col min="11266" max="11267" width="10.625" style="4" customWidth="1"/>
    <col min="11268" max="11268" width="10.375" style="4" customWidth="1"/>
    <col min="11269" max="11269" width="9" style="4"/>
    <col min="11270" max="11270" width="52.75" style="4" customWidth="1"/>
    <col min="11271" max="11271" width="8.875" style="4" customWidth="1"/>
    <col min="11272" max="11272" width="4.625" style="4" customWidth="1"/>
    <col min="11273" max="11273" width="8.625" style="4" customWidth="1"/>
    <col min="11274" max="11274" width="9" style="4" customWidth="1"/>
    <col min="11275" max="11276" width="9" style="4"/>
    <col min="11277" max="11277" width="11.625" style="4" customWidth="1"/>
    <col min="11278" max="11278" width="16.25" style="4" customWidth="1"/>
    <col min="11279" max="11520" width="9" style="4"/>
    <col min="11521" max="11521" width="4.25" style="4" customWidth="1"/>
    <col min="11522" max="11523" width="10.625" style="4" customWidth="1"/>
    <col min="11524" max="11524" width="10.375" style="4" customWidth="1"/>
    <col min="11525" max="11525" width="9" style="4"/>
    <col min="11526" max="11526" width="52.75" style="4" customWidth="1"/>
    <col min="11527" max="11527" width="8.875" style="4" customWidth="1"/>
    <col min="11528" max="11528" width="4.625" style="4" customWidth="1"/>
    <col min="11529" max="11529" width="8.625" style="4" customWidth="1"/>
    <col min="11530" max="11530" width="9" style="4" customWidth="1"/>
    <col min="11531" max="11532" width="9" style="4"/>
    <col min="11533" max="11533" width="11.625" style="4" customWidth="1"/>
    <col min="11534" max="11534" width="16.25" style="4" customWidth="1"/>
    <col min="11535" max="11776" width="9" style="4"/>
    <col min="11777" max="11777" width="4.25" style="4" customWidth="1"/>
    <col min="11778" max="11779" width="10.625" style="4" customWidth="1"/>
    <col min="11780" max="11780" width="10.375" style="4" customWidth="1"/>
    <col min="11781" max="11781" width="9" style="4"/>
    <col min="11782" max="11782" width="52.75" style="4" customWidth="1"/>
    <col min="11783" max="11783" width="8.875" style="4" customWidth="1"/>
    <col min="11784" max="11784" width="4.625" style="4" customWidth="1"/>
    <col min="11785" max="11785" width="8.625" style="4" customWidth="1"/>
    <col min="11786" max="11786" width="9" style="4" customWidth="1"/>
    <col min="11787" max="11788" width="9" style="4"/>
    <col min="11789" max="11789" width="11.625" style="4" customWidth="1"/>
    <col min="11790" max="11790" width="16.25" style="4" customWidth="1"/>
    <col min="11791" max="12032" width="9" style="4"/>
    <col min="12033" max="12033" width="4.25" style="4" customWidth="1"/>
    <col min="12034" max="12035" width="10.625" style="4" customWidth="1"/>
    <col min="12036" max="12036" width="10.375" style="4" customWidth="1"/>
    <col min="12037" max="12037" width="9" style="4"/>
    <col min="12038" max="12038" width="52.75" style="4" customWidth="1"/>
    <col min="12039" max="12039" width="8.875" style="4" customWidth="1"/>
    <col min="12040" max="12040" width="4.625" style="4" customWidth="1"/>
    <col min="12041" max="12041" width="8.625" style="4" customWidth="1"/>
    <col min="12042" max="12042" width="9" style="4" customWidth="1"/>
    <col min="12043" max="12044" width="9" style="4"/>
    <col min="12045" max="12045" width="11.625" style="4" customWidth="1"/>
    <col min="12046" max="12046" width="16.25" style="4" customWidth="1"/>
    <col min="12047" max="12288" width="9" style="4"/>
    <col min="12289" max="12289" width="4.25" style="4" customWidth="1"/>
    <col min="12290" max="12291" width="10.625" style="4" customWidth="1"/>
    <col min="12292" max="12292" width="10.375" style="4" customWidth="1"/>
    <col min="12293" max="12293" width="9" style="4"/>
    <col min="12294" max="12294" width="52.75" style="4" customWidth="1"/>
    <col min="12295" max="12295" width="8.875" style="4" customWidth="1"/>
    <col min="12296" max="12296" width="4.625" style="4" customWidth="1"/>
    <col min="12297" max="12297" width="8.625" style="4" customWidth="1"/>
    <col min="12298" max="12298" width="9" style="4" customWidth="1"/>
    <col min="12299" max="12300" width="9" style="4"/>
    <col min="12301" max="12301" width="11.625" style="4" customWidth="1"/>
    <col min="12302" max="12302" width="16.25" style="4" customWidth="1"/>
    <col min="12303" max="12544" width="9" style="4"/>
    <col min="12545" max="12545" width="4.25" style="4" customWidth="1"/>
    <col min="12546" max="12547" width="10.625" style="4" customWidth="1"/>
    <col min="12548" max="12548" width="10.375" style="4" customWidth="1"/>
    <col min="12549" max="12549" width="9" style="4"/>
    <col min="12550" max="12550" width="52.75" style="4" customWidth="1"/>
    <col min="12551" max="12551" width="8.875" style="4" customWidth="1"/>
    <col min="12552" max="12552" width="4.625" style="4" customWidth="1"/>
    <col min="12553" max="12553" width="8.625" style="4" customWidth="1"/>
    <col min="12554" max="12554" width="9" style="4" customWidth="1"/>
    <col min="12555" max="12556" width="9" style="4"/>
    <col min="12557" max="12557" width="11.625" style="4" customWidth="1"/>
    <col min="12558" max="12558" width="16.25" style="4" customWidth="1"/>
    <col min="12559" max="12800" width="9" style="4"/>
    <col min="12801" max="12801" width="4.25" style="4" customWidth="1"/>
    <col min="12802" max="12803" width="10.625" style="4" customWidth="1"/>
    <col min="12804" max="12804" width="10.375" style="4" customWidth="1"/>
    <col min="12805" max="12805" width="9" style="4"/>
    <col min="12806" max="12806" width="52.75" style="4" customWidth="1"/>
    <col min="12807" max="12807" width="8.875" style="4" customWidth="1"/>
    <col min="12808" max="12808" width="4.625" style="4" customWidth="1"/>
    <col min="12809" max="12809" width="8.625" style="4" customWidth="1"/>
    <col min="12810" max="12810" width="9" style="4" customWidth="1"/>
    <col min="12811" max="12812" width="9" style="4"/>
    <col min="12813" max="12813" width="11.625" style="4" customWidth="1"/>
    <col min="12814" max="12814" width="16.25" style="4" customWidth="1"/>
    <col min="12815" max="13056" width="9" style="4"/>
    <col min="13057" max="13057" width="4.25" style="4" customWidth="1"/>
    <col min="13058" max="13059" width="10.625" style="4" customWidth="1"/>
    <col min="13060" max="13060" width="10.375" style="4" customWidth="1"/>
    <col min="13061" max="13061" width="9" style="4"/>
    <col min="13062" max="13062" width="52.75" style="4" customWidth="1"/>
    <col min="13063" max="13063" width="8.875" style="4" customWidth="1"/>
    <col min="13064" max="13064" width="4.625" style="4" customWidth="1"/>
    <col min="13065" max="13065" width="8.625" style="4" customWidth="1"/>
    <col min="13066" max="13066" width="9" style="4" customWidth="1"/>
    <col min="13067" max="13068" width="9" style="4"/>
    <col min="13069" max="13069" width="11.625" style="4" customWidth="1"/>
    <col min="13070" max="13070" width="16.25" style="4" customWidth="1"/>
    <col min="13071" max="13312" width="9" style="4"/>
    <col min="13313" max="13313" width="4.25" style="4" customWidth="1"/>
    <col min="13314" max="13315" width="10.625" style="4" customWidth="1"/>
    <col min="13316" max="13316" width="10.375" style="4" customWidth="1"/>
    <col min="13317" max="13317" width="9" style="4"/>
    <col min="13318" max="13318" width="52.75" style="4" customWidth="1"/>
    <col min="13319" max="13319" width="8.875" style="4" customWidth="1"/>
    <col min="13320" max="13320" width="4.625" style="4" customWidth="1"/>
    <col min="13321" max="13321" width="8.625" style="4" customWidth="1"/>
    <col min="13322" max="13322" width="9" style="4" customWidth="1"/>
    <col min="13323" max="13324" width="9" style="4"/>
    <col min="13325" max="13325" width="11.625" style="4" customWidth="1"/>
    <col min="13326" max="13326" width="16.25" style="4" customWidth="1"/>
    <col min="13327" max="13568" width="9" style="4"/>
    <col min="13569" max="13569" width="4.25" style="4" customWidth="1"/>
    <col min="13570" max="13571" width="10.625" style="4" customWidth="1"/>
    <col min="13572" max="13572" width="10.375" style="4" customWidth="1"/>
    <col min="13573" max="13573" width="9" style="4"/>
    <col min="13574" max="13574" width="52.75" style="4" customWidth="1"/>
    <col min="13575" max="13575" width="8.875" style="4" customWidth="1"/>
    <col min="13576" max="13576" width="4.625" style="4" customWidth="1"/>
    <col min="13577" max="13577" width="8.625" style="4" customWidth="1"/>
    <col min="13578" max="13578" width="9" style="4" customWidth="1"/>
    <col min="13579" max="13580" width="9" style="4"/>
    <col min="13581" max="13581" width="11.625" style="4" customWidth="1"/>
    <col min="13582" max="13582" width="16.25" style="4" customWidth="1"/>
    <col min="13583" max="13824" width="9" style="4"/>
    <col min="13825" max="13825" width="4.25" style="4" customWidth="1"/>
    <col min="13826" max="13827" width="10.625" style="4" customWidth="1"/>
    <col min="13828" max="13828" width="10.375" style="4" customWidth="1"/>
    <col min="13829" max="13829" width="9" style="4"/>
    <col min="13830" max="13830" width="52.75" style="4" customWidth="1"/>
    <col min="13831" max="13831" width="8.875" style="4" customWidth="1"/>
    <col min="13832" max="13832" width="4.625" style="4" customWidth="1"/>
    <col min="13833" max="13833" width="8.625" style="4" customWidth="1"/>
    <col min="13834" max="13834" width="9" style="4" customWidth="1"/>
    <col min="13835" max="13836" width="9" style="4"/>
    <col min="13837" max="13837" width="11.625" style="4" customWidth="1"/>
    <col min="13838" max="13838" width="16.25" style="4" customWidth="1"/>
    <col min="13839" max="14080" width="9" style="4"/>
    <col min="14081" max="14081" width="4.25" style="4" customWidth="1"/>
    <col min="14082" max="14083" width="10.625" style="4" customWidth="1"/>
    <col min="14084" max="14084" width="10.375" style="4" customWidth="1"/>
    <col min="14085" max="14085" width="9" style="4"/>
    <col min="14086" max="14086" width="52.75" style="4" customWidth="1"/>
    <col min="14087" max="14087" width="8.875" style="4" customWidth="1"/>
    <col min="14088" max="14088" width="4.625" style="4" customWidth="1"/>
    <col min="14089" max="14089" width="8.625" style="4" customWidth="1"/>
    <col min="14090" max="14090" width="9" style="4" customWidth="1"/>
    <col min="14091" max="14092" width="9" style="4"/>
    <col min="14093" max="14093" width="11.625" style="4" customWidth="1"/>
    <col min="14094" max="14094" width="16.25" style="4" customWidth="1"/>
    <col min="14095" max="14336" width="9" style="4"/>
    <col min="14337" max="14337" width="4.25" style="4" customWidth="1"/>
    <col min="14338" max="14339" width="10.625" style="4" customWidth="1"/>
    <col min="14340" max="14340" width="10.375" style="4" customWidth="1"/>
    <col min="14341" max="14341" width="9" style="4"/>
    <col min="14342" max="14342" width="52.75" style="4" customWidth="1"/>
    <col min="14343" max="14343" width="8.875" style="4" customWidth="1"/>
    <col min="14344" max="14344" width="4.625" style="4" customWidth="1"/>
    <col min="14345" max="14345" width="8.625" style="4" customWidth="1"/>
    <col min="14346" max="14346" width="9" style="4" customWidth="1"/>
    <col min="14347" max="14348" width="9" style="4"/>
    <col min="14349" max="14349" width="11.625" style="4" customWidth="1"/>
    <col min="14350" max="14350" width="16.25" style="4" customWidth="1"/>
    <col min="14351" max="14592" width="9" style="4"/>
    <col min="14593" max="14593" width="4.25" style="4" customWidth="1"/>
    <col min="14594" max="14595" width="10.625" style="4" customWidth="1"/>
    <col min="14596" max="14596" width="10.375" style="4" customWidth="1"/>
    <col min="14597" max="14597" width="9" style="4"/>
    <col min="14598" max="14598" width="52.75" style="4" customWidth="1"/>
    <col min="14599" max="14599" width="8.875" style="4" customWidth="1"/>
    <col min="14600" max="14600" width="4.625" style="4" customWidth="1"/>
    <col min="14601" max="14601" width="8.625" style="4" customWidth="1"/>
    <col min="14602" max="14602" width="9" style="4" customWidth="1"/>
    <col min="14603" max="14604" width="9" style="4"/>
    <col min="14605" max="14605" width="11.625" style="4" customWidth="1"/>
    <col min="14606" max="14606" width="16.25" style="4" customWidth="1"/>
    <col min="14607" max="14848" width="9" style="4"/>
    <col min="14849" max="14849" width="4.25" style="4" customWidth="1"/>
    <col min="14850" max="14851" width="10.625" style="4" customWidth="1"/>
    <col min="14852" max="14852" width="10.375" style="4" customWidth="1"/>
    <col min="14853" max="14853" width="9" style="4"/>
    <col min="14854" max="14854" width="52.75" style="4" customWidth="1"/>
    <col min="14855" max="14855" width="8.875" style="4" customWidth="1"/>
    <col min="14856" max="14856" width="4.625" style="4" customWidth="1"/>
    <col min="14857" max="14857" width="8.625" style="4" customWidth="1"/>
    <col min="14858" max="14858" width="9" style="4" customWidth="1"/>
    <col min="14859" max="14860" width="9" style="4"/>
    <col min="14861" max="14861" width="11.625" style="4" customWidth="1"/>
    <col min="14862" max="14862" width="16.25" style="4" customWidth="1"/>
    <col min="14863" max="15104" width="9" style="4"/>
    <col min="15105" max="15105" width="4.25" style="4" customWidth="1"/>
    <col min="15106" max="15107" width="10.625" style="4" customWidth="1"/>
    <col min="15108" max="15108" width="10.375" style="4" customWidth="1"/>
    <col min="15109" max="15109" width="9" style="4"/>
    <col min="15110" max="15110" width="52.75" style="4" customWidth="1"/>
    <col min="15111" max="15111" width="8.875" style="4" customWidth="1"/>
    <col min="15112" max="15112" width="4.625" style="4" customWidth="1"/>
    <col min="15113" max="15113" width="8.625" style="4" customWidth="1"/>
    <col min="15114" max="15114" width="9" style="4" customWidth="1"/>
    <col min="15115" max="15116" width="9" style="4"/>
    <col min="15117" max="15117" width="11.625" style="4" customWidth="1"/>
    <col min="15118" max="15118" width="16.25" style="4" customWidth="1"/>
    <col min="15119" max="15360" width="9" style="4"/>
    <col min="15361" max="15361" width="4.25" style="4" customWidth="1"/>
    <col min="15362" max="15363" width="10.625" style="4" customWidth="1"/>
    <col min="15364" max="15364" width="10.375" style="4" customWidth="1"/>
    <col min="15365" max="15365" width="9" style="4"/>
    <col min="15366" max="15366" width="52.75" style="4" customWidth="1"/>
    <col min="15367" max="15367" width="8.875" style="4" customWidth="1"/>
    <col min="15368" max="15368" width="4.625" style="4" customWidth="1"/>
    <col min="15369" max="15369" width="8.625" style="4" customWidth="1"/>
    <col min="15370" max="15370" width="9" style="4" customWidth="1"/>
    <col min="15371" max="15372" width="9" style="4"/>
    <col min="15373" max="15373" width="11.625" style="4" customWidth="1"/>
    <col min="15374" max="15374" width="16.25" style="4" customWidth="1"/>
    <col min="15375" max="15616" width="9" style="4"/>
    <col min="15617" max="15617" width="4.25" style="4" customWidth="1"/>
    <col min="15618" max="15619" width="10.625" style="4" customWidth="1"/>
    <col min="15620" max="15620" width="10.375" style="4" customWidth="1"/>
    <col min="15621" max="15621" width="9" style="4"/>
    <col min="15622" max="15622" width="52.75" style="4" customWidth="1"/>
    <col min="15623" max="15623" width="8.875" style="4" customWidth="1"/>
    <col min="15624" max="15624" width="4.625" style="4" customWidth="1"/>
    <col min="15625" max="15625" width="8.625" style="4" customWidth="1"/>
    <col min="15626" max="15626" width="9" style="4" customWidth="1"/>
    <col min="15627" max="15628" width="9" style="4"/>
    <col min="15629" max="15629" width="11.625" style="4" customWidth="1"/>
    <col min="15630" max="15630" width="16.25" style="4" customWidth="1"/>
    <col min="15631" max="15872" width="9" style="4"/>
    <col min="15873" max="15873" width="4.25" style="4" customWidth="1"/>
    <col min="15874" max="15875" width="10.625" style="4" customWidth="1"/>
    <col min="15876" max="15876" width="10.375" style="4" customWidth="1"/>
    <col min="15877" max="15877" width="9" style="4"/>
    <col min="15878" max="15878" width="52.75" style="4" customWidth="1"/>
    <col min="15879" max="15879" width="8.875" style="4" customWidth="1"/>
    <col min="15880" max="15880" width="4.625" style="4" customWidth="1"/>
    <col min="15881" max="15881" width="8.625" style="4" customWidth="1"/>
    <col min="15882" max="15882" width="9" style="4" customWidth="1"/>
    <col min="15883" max="15884" width="9" style="4"/>
    <col min="15885" max="15885" width="11.625" style="4" customWidth="1"/>
    <col min="15886" max="15886" width="16.25" style="4" customWidth="1"/>
    <col min="15887" max="16128" width="9" style="4"/>
    <col min="16129" max="16129" width="4.25" style="4" customWidth="1"/>
    <col min="16130" max="16131" width="10.625" style="4" customWidth="1"/>
    <col min="16132" max="16132" width="10.375" style="4" customWidth="1"/>
    <col min="16133" max="16133" width="9" style="4"/>
    <col min="16134" max="16134" width="52.75" style="4" customWidth="1"/>
    <col min="16135" max="16135" width="8.875" style="4" customWidth="1"/>
    <col min="16136" max="16136" width="4.625" style="4" customWidth="1"/>
    <col min="16137" max="16137" width="8.625" style="4" customWidth="1"/>
    <col min="16138" max="16138" width="9" style="4" customWidth="1"/>
    <col min="16139" max="16140" width="9" style="4"/>
    <col min="16141" max="16141" width="11.625" style="4" customWidth="1"/>
    <col min="16142" max="16142" width="16.25" style="4" customWidth="1"/>
    <col min="16143" max="16384" width="9" style="4"/>
  </cols>
  <sheetData>
    <row r="1" spans="1:14" ht="18.75">
      <c r="A1" s="68" t="s">
        <v>352</v>
      </c>
      <c r="B1" s="68"/>
      <c r="C1" s="68"/>
      <c r="D1" s="68"/>
      <c r="E1" s="68"/>
      <c r="F1" s="68"/>
    </row>
    <row r="2" spans="1:14">
      <c r="M2" s="1" t="s">
        <v>0</v>
      </c>
    </row>
    <row r="3" spans="1:14">
      <c r="A3" s="64" t="s">
        <v>1</v>
      </c>
      <c r="B3" s="64" t="s">
        <v>2</v>
      </c>
      <c r="C3" s="66" t="s">
        <v>3</v>
      </c>
      <c r="D3" s="64" t="s">
        <v>4</v>
      </c>
      <c r="E3" s="64" t="s">
        <v>5</v>
      </c>
      <c r="F3" s="64" t="s">
        <v>6</v>
      </c>
      <c r="G3" s="64" t="s">
        <v>7</v>
      </c>
      <c r="H3" s="64" t="s">
        <v>8</v>
      </c>
      <c r="I3" s="64" t="s">
        <v>9</v>
      </c>
      <c r="J3" s="65" t="s">
        <v>10</v>
      </c>
      <c r="K3" s="65"/>
      <c r="L3" s="65"/>
      <c r="M3" s="66" t="s">
        <v>11</v>
      </c>
      <c r="N3" s="67" t="s">
        <v>12</v>
      </c>
    </row>
    <row r="4" spans="1:14">
      <c r="A4" s="64"/>
      <c r="B4" s="64"/>
      <c r="C4" s="66"/>
      <c r="D4" s="64"/>
      <c r="E4" s="64"/>
      <c r="F4" s="64"/>
      <c r="G4" s="64"/>
      <c r="H4" s="64"/>
      <c r="I4" s="64"/>
      <c r="J4" s="5" t="s">
        <v>13</v>
      </c>
      <c r="K4" s="5" t="s">
        <v>14</v>
      </c>
      <c r="L4" s="5" t="s">
        <v>15</v>
      </c>
      <c r="M4" s="66"/>
      <c r="N4" s="67"/>
    </row>
    <row r="5" spans="1:14" ht="15.95" customHeight="1">
      <c r="A5" s="6">
        <v>1</v>
      </c>
      <c r="B5" s="6">
        <v>26011851</v>
      </c>
      <c r="C5" s="6">
        <v>26100081</v>
      </c>
      <c r="D5" s="7" t="s">
        <v>16</v>
      </c>
      <c r="E5" s="7" t="s">
        <v>17</v>
      </c>
      <c r="F5" s="8" t="s">
        <v>18</v>
      </c>
      <c r="G5" s="7" t="s">
        <v>19</v>
      </c>
      <c r="H5" s="9">
        <v>3</v>
      </c>
      <c r="I5" s="6">
        <v>46001</v>
      </c>
      <c r="J5" s="10">
        <v>1890</v>
      </c>
      <c r="K5" s="10">
        <v>2770</v>
      </c>
      <c r="L5" s="10">
        <v>1830</v>
      </c>
      <c r="M5" s="10">
        <v>3000</v>
      </c>
      <c r="N5" s="11">
        <v>4902204439777</v>
      </c>
    </row>
    <row r="6" spans="1:14" ht="15.95" customHeight="1">
      <c r="A6" s="6">
        <v>2</v>
      </c>
      <c r="B6" s="6">
        <v>26024231</v>
      </c>
      <c r="C6" s="6">
        <v>26100391</v>
      </c>
      <c r="D6" s="7" t="s">
        <v>16</v>
      </c>
      <c r="E6" s="7" t="s">
        <v>20</v>
      </c>
      <c r="F6" s="8" t="s">
        <v>21</v>
      </c>
      <c r="G6" s="7" t="s">
        <v>22</v>
      </c>
      <c r="H6" s="9">
        <v>4</v>
      </c>
      <c r="I6" s="6">
        <v>46002</v>
      </c>
      <c r="J6" s="10">
        <v>1320</v>
      </c>
      <c r="K6" s="10">
        <v>2200</v>
      </c>
      <c r="L6" s="10">
        <v>1260</v>
      </c>
      <c r="M6" s="10">
        <v>3000</v>
      </c>
      <c r="N6" s="11">
        <v>4550084364681</v>
      </c>
    </row>
    <row r="7" spans="1:14" ht="15.95" customHeight="1">
      <c r="A7" s="6">
        <v>3</v>
      </c>
      <c r="B7" s="6">
        <v>26020011</v>
      </c>
      <c r="C7" s="6">
        <v>26100271</v>
      </c>
      <c r="D7" s="7" t="s">
        <v>16</v>
      </c>
      <c r="E7" s="7" t="s">
        <v>23</v>
      </c>
      <c r="F7" s="8" t="s">
        <v>24</v>
      </c>
      <c r="G7" s="7" t="s">
        <v>22</v>
      </c>
      <c r="H7" s="9">
        <v>4</v>
      </c>
      <c r="I7" s="6">
        <v>46003</v>
      </c>
      <c r="J7" s="10">
        <v>1510</v>
      </c>
      <c r="K7" s="10">
        <v>2390</v>
      </c>
      <c r="L7" s="10">
        <v>1450</v>
      </c>
      <c r="M7" s="10">
        <v>3000</v>
      </c>
      <c r="N7" s="11">
        <v>4550084364537</v>
      </c>
    </row>
    <row r="8" spans="1:14" ht="15.95" customHeight="1">
      <c r="A8" s="6">
        <v>4</v>
      </c>
      <c r="B8" s="6">
        <v>26010241</v>
      </c>
      <c r="C8" s="6">
        <v>26100171</v>
      </c>
      <c r="D8" s="7" t="s">
        <v>25</v>
      </c>
      <c r="E8" s="7" t="s">
        <v>26</v>
      </c>
      <c r="F8" s="8" t="s">
        <v>27</v>
      </c>
      <c r="G8" s="7" t="s">
        <v>22</v>
      </c>
      <c r="H8" s="9">
        <v>10</v>
      </c>
      <c r="I8" s="6">
        <v>46004</v>
      </c>
      <c r="J8" s="10">
        <v>1650</v>
      </c>
      <c r="K8" s="10">
        <v>2520</v>
      </c>
      <c r="L8" s="10">
        <v>1580</v>
      </c>
      <c r="M8" s="10">
        <v>3000</v>
      </c>
      <c r="N8" s="11">
        <v>4550084281711</v>
      </c>
    </row>
    <row r="9" spans="1:14" ht="15.95" customHeight="1">
      <c r="A9" s="6">
        <v>5</v>
      </c>
      <c r="B9" s="6">
        <v>26023401</v>
      </c>
      <c r="C9" s="6">
        <v>26100611</v>
      </c>
      <c r="D9" s="7" t="s">
        <v>28</v>
      </c>
      <c r="E9" s="7" t="s">
        <v>29</v>
      </c>
      <c r="F9" s="8" t="s">
        <v>30</v>
      </c>
      <c r="G9" s="7" t="s">
        <v>22</v>
      </c>
      <c r="H9" s="9">
        <v>6</v>
      </c>
      <c r="I9" s="6">
        <v>46005</v>
      </c>
      <c r="J9" s="10">
        <v>1500</v>
      </c>
      <c r="K9" s="10">
        <v>2380</v>
      </c>
      <c r="L9" s="10">
        <v>1440</v>
      </c>
      <c r="M9" s="10">
        <v>3000</v>
      </c>
      <c r="N9" s="11">
        <v>4902380430100</v>
      </c>
    </row>
    <row r="10" spans="1:14" ht="15.95" customHeight="1">
      <c r="A10" s="6">
        <v>6</v>
      </c>
      <c r="B10" s="6">
        <v>26014221</v>
      </c>
      <c r="C10" s="6">
        <v>26100451</v>
      </c>
      <c r="D10" s="7" t="s">
        <v>28</v>
      </c>
      <c r="E10" s="7" t="s">
        <v>31</v>
      </c>
      <c r="F10" s="8" t="s">
        <v>32</v>
      </c>
      <c r="G10" s="7" t="s">
        <v>22</v>
      </c>
      <c r="H10" s="9">
        <v>6</v>
      </c>
      <c r="I10" s="6">
        <v>46006</v>
      </c>
      <c r="J10" s="10">
        <v>1280</v>
      </c>
      <c r="K10" s="10">
        <v>2160</v>
      </c>
      <c r="L10" s="10">
        <v>1220</v>
      </c>
      <c r="M10" s="10">
        <v>3000</v>
      </c>
      <c r="N10" s="11">
        <v>4550084364629</v>
      </c>
    </row>
    <row r="11" spans="1:14" ht="15.95" customHeight="1">
      <c r="A11" s="6">
        <v>7</v>
      </c>
      <c r="B11" s="6">
        <v>26016021</v>
      </c>
      <c r="C11" s="6">
        <v>26100011</v>
      </c>
      <c r="D11" s="7" t="s">
        <v>33</v>
      </c>
      <c r="E11" s="7" t="s">
        <v>34</v>
      </c>
      <c r="F11" s="8" t="s">
        <v>35</v>
      </c>
      <c r="G11" s="7" t="s">
        <v>36</v>
      </c>
      <c r="H11" s="9">
        <v>8</v>
      </c>
      <c r="I11" s="6">
        <v>46007</v>
      </c>
      <c r="J11" s="10">
        <v>1800</v>
      </c>
      <c r="K11" s="10">
        <v>2680</v>
      </c>
      <c r="L11" s="10">
        <v>1740</v>
      </c>
      <c r="M11" s="10">
        <v>3000</v>
      </c>
      <c r="N11" s="11">
        <v>4901111369269</v>
      </c>
    </row>
    <row r="12" spans="1:14" ht="15.95" customHeight="1">
      <c r="A12" s="6">
        <v>8</v>
      </c>
      <c r="B12" s="6">
        <v>26011351</v>
      </c>
      <c r="C12" s="6">
        <v>26100541</v>
      </c>
      <c r="D12" s="7" t="s">
        <v>16</v>
      </c>
      <c r="E12" s="7" t="s">
        <v>37</v>
      </c>
      <c r="F12" s="8" t="s">
        <v>38</v>
      </c>
      <c r="G12" s="7" t="s">
        <v>22</v>
      </c>
      <c r="H12" s="9">
        <v>4</v>
      </c>
      <c r="I12" s="6">
        <v>46008</v>
      </c>
      <c r="J12" s="10">
        <v>1700</v>
      </c>
      <c r="K12" s="10">
        <v>2570</v>
      </c>
      <c r="L12" s="10">
        <v>1630</v>
      </c>
      <c r="M12" s="10">
        <v>3000</v>
      </c>
      <c r="N12" s="11">
        <v>4549813495338</v>
      </c>
    </row>
    <row r="13" spans="1:14" ht="15.95" customHeight="1">
      <c r="A13" s="6">
        <v>9</v>
      </c>
      <c r="B13" s="6">
        <v>26010001</v>
      </c>
      <c r="C13" s="6">
        <v>26100151</v>
      </c>
      <c r="D13" s="7" t="s">
        <v>25</v>
      </c>
      <c r="E13" s="7" t="s">
        <v>39</v>
      </c>
      <c r="F13" s="8" t="s">
        <v>40</v>
      </c>
      <c r="G13" s="7" t="s">
        <v>22</v>
      </c>
      <c r="H13" s="9">
        <v>12</v>
      </c>
      <c r="I13" s="6">
        <v>46009</v>
      </c>
      <c r="J13" s="10">
        <v>850</v>
      </c>
      <c r="K13" s="10">
        <v>1730</v>
      </c>
      <c r="L13" s="10">
        <v>810</v>
      </c>
      <c r="M13" s="10">
        <v>2000</v>
      </c>
      <c r="N13" s="11">
        <v>4972330104283</v>
      </c>
    </row>
    <row r="14" spans="1:14" ht="15.95" customHeight="1">
      <c r="A14" s="6">
        <v>10</v>
      </c>
      <c r="B14" s="6">
        <v>26024001</v>
      </c>
      <c r="C14" s="6">
        <v>26100531</v>
      </c>
      <c r="D14" s="7" t="s">
        <v>16</v>
      </c>
      <c r="E14" s="7" t="s">
        <v>41</v>
      </c>
      <c r="F14" s="8" t="s">
        <v>42</v>
      </c>
      <c r="G14" s="7" t="s">
        <v>22</v>
      </c>
      <c r="H14" s="9">
        <v>4</v>
      </c>
      <c r="I14" s="6">
        <v>46010</v>
      </c>
      <c r="J14" s="10">
        <v>1320</v>
      </c>
      <c r="K14" s="10">
        <v>2200</v>
      </c>
      <c r="L14" s="10">
        <v>1260</v>
      </c>
      <c r="M14" s="10">
        <v>3000</v>
      </c>
      <c r="N14" s="11">
        <v>4550084419398</v>
      </c>
    </row>
    <row r="15" spans="1:14" ht="15.95" customHeight="1">
      <c r="A15" s="6">
        <v>11</v>
      </c>
      <c r="B15" s="6">
        <v>26016091</v>
      </c>
      <c r="C15" s="6">
        <v>26100431</v>
      </c>
      <c r="D15" s="7" t="s">
        <v>33</v>
      </c>
      <c r="E15" s="7" t="s">
        <v>43</v>
      </c>
      <c r="F15" s="8" t="s">
        <v>44</v>
      </c>
      <c r="G15" s="7" t="s">
        <v>36</v>
      </c>
      <c r="H15" s="9">
        <v>6</v>
      </c>
      <c r="I15" s="6">
        <v>46011</v>
      </c>
      <c r="J15" s="10">
        <v>3010</v>
      </c>
      <c r="K15" s="10">
        <v>3880</v>
      </c>
      <c r="L15" s="10">
        <v>2900</v>
      </c>
      <c r="M15" s="10">
        <v>5000</v>
      </c>
      <c r="N15" s="11">
        <v>4902201424486</v>
      </c>
    </row>
    <row r="16" spans="1:14" ht="15.95" customHeight="1">
      <c r="A16" s="6">
        <v>12</v>
      </c>
      <c r="B16" s="6">
        <v>26011331</v>
      </c>
      <c r="C16" s="6">
        <v>26100421</v>
      </c>
      <c r="D16" s="7" t="s">
        <v>33</v>
      </c>
      <c r="E16" s="7" t="s">
        <v>45</v>
      </c>
      <c r="F16" s="8" t="s">
        <v>46</v>
      </c>
      <c r="G16" s="7" t="s">
        <v>22</v>
      </c>
      <c r="H16" s="9">
        <v>10</v>
      </c>
      <c r="I16" s="6">
        <v>46012</v>
      </c>
      <c r="J16" s="10">
        <v>1280</v>
      </c>
      <c r="K16" s="10">
        <v>2150</v>
      </c>
      <c r="L16" s="10">
        <v>1210</v>
      </c>
      <c r="M16" s="10">
        <v>3000</v>
      </c>
      <c r="N16" s="11">
        <v>4560373538150</v>
      </c>
    </row>
    <row r="17" spans="1:14" ht="15.95" customHeight="1">
      <c r="A17" s="6">
        <v>13</v>
      </c>
      <c r="B17" s="6">
        <v>26010371</v>
      </c>
      <c r="C17" s="6">
        <v>26100161</v>
      </c>
      <c r="D17" s="7" t="s">
        <v>25</v>
      </c>
      <c r="E17" s="7" t="s">
        <v>47</v>
      </c>
      <c r="F17" s="8" t="s">
        <v>40</v>
      </c>
      <c r="G17" s="7" t="s">
        <v>22</v>
      </c>
      <c r="H17" s="9">
        <v>10</v>
      </c>
      <c r="I17" s="6">
        <v>46013</v>
      </c>
      <c r="J17" s="10">
        <v>1280</v>
      </c>
      <c r="K17" s="10">
        <v>2150</v>
      </c>
      <c r="L17" s="10">
        <v>1210</v>
      </c>
      <c r="M17" s="10">
        <v>3000</v>
      </c>
      <c r="N17" s="11">
        <v>4972330104290</v>
      </c>
    </row>
    <row r="18" spans="1:14" ht="15.95" customHeight="1">
      <c r="A18" s="6">
        <v>14</v>
      </c>
      <c r="B18" s="6">
        <v>26013311</v>
      </c>
      <c r="C18" s="6">
        <v>26100441</v>
      </c>
      <c r="D18" s="7" t="s">
        <v>28</v>
      </c>
      <c r="E18" s="7" t="s">
        <v>48</v>
      </c>
      <c r="F18" s="8" t="s">
        <v>49</v>
      </c>
      <c r="G18" s="7" t="s">
        <v>36</v>
      </c>
      <c r="H18" s="9">
        <v>7</v>
      </c>
      <c r="I18" s="6">
        <v>46014</v>
      </c>
      <c r="J18" s="10">
        <v>1660</v>
      </c>
      <c r="K18" s="10">
        <v>2540</v>
      </c>
      <c r="L18" s="10">
        <v>1600</v>
      </c>
      <c r="M18" s="10">
        <v>3000</v>
      </c>
      <c r="N18" s="11">
        <v>4902380430148</v>
      </c>
    </row>
    <row r="19" spans="1:14" ht="15.95" customHeight="1" thickBot="1">
      <c r="A19" s="12">
        <v>15</v>
      </c>
      <c r="B19" s="12">
        <v>26014251</v>
      </c>
      <c r="C19" s="12">
        <v>26100501</v>
      </c>
      <c r="D19" s="13" t="s">
        <v>28</v>
      </c>
      <c r="E19" s="13" t="s">
        <v>50</v>
      </c>
      <c r="F19" s="14" t="s">
        <v>51</v>
      </c>
      <c r="G19" s="13" t="s">
        <v>22</v>
      </c>
      <c r="H19" s="15">
        <v>8</v>
      </c>
      <c r="I19" s="12">
        <v>46015</v>
      </c>
      <c r="J19" s="16">
        <v>1280</v>
      </c>
      <c r="K19" s="16">
        <v>2150</v>
      </c>
      <c r="L19" s="16">
        <v>1220</v>
      </c>
      <c r="M19" s="16">
        <v>3000</v>
      </c>
      <c r="N19" s="17">
        <v>4550084364582</v>
      </c>
    </row>
    <row r="20" spans="1:14" ht="15.95" customHeight="1" thickTop="1">
      <c r="A20" s="18">
        <v>16</v>
      </c>
      <c r="B20" s="18">
        <v>26024531</v>
      </c>
      <c r="C20" s="19" t="s">
        <v>52</v>
      </c>
      <c r="D20" s="20" t="s">
        <v>25</v>
      </c>
      <c r="E20" s="20" t="s">
        <v>53</v>
      </c>
      <c r="F20" s="21" t="s">
        <v>27</v>
      </c>
      <c r="G20" s="20" t="s">
        <v>22</v>
      </c>
      <c r="H20" s="22">
        <v>12</v>
      </c>
      <c r="I20" s="19" t="s">
        <v>22</v>
      </c>
      <c r="J20" s="23">
        <v>1180</v>
      </c>
      <c r="K20" s="24" t="s">
        <v>52</v>
      </c>
      <c r="L20" s="23">
        <v>1140</v>
      </c>
      <c r="M20" s="23">
        <v>2000</v>
      </c>
      <c r="N20" s="25">
        <v>4550084281728</v>
      </c>
    </row>
    <row r="21" spans="1:14" ht="15.95" customHeight="1">
      <c r="A21" s="6">
        <v>17</v>
      </c>
      <c r="B21" s="6">
        <v>26010151</v>
      </c>
      <c r="C21" s="26" t="s">
        <v>52</v>
      </c>
      <c r="D21" s="7" t="s">
        <v>25</v>
      </c>
      <c r="E21" s="7" t="s">
        <v>54</v>
      </c>
      <c r="F21" s="8" t="s">
        <v>55</v>
      </c>
      <c r="G21" s="7" t="s">
        <v>22</v>
      </c>
      <c r="H21" s="9">
        <v>10</v>
      </c>
      <c r="I21" s="26" t="s">
        <v>22</v>
      </c>
      <c r="J21" s="10">
        <v>1990</v>
      </c>
      <c r="K21" s="27" t="s">
        <v>52</v>
      </c>
      <c r="L21" s="10">
        <v>1920</v>
      </c>
      <c r="M21" s="10">
        <v>3000</v>
      </c>
      <c r="N21" s="11">
        <v>4972328141375</v>
      </c>
    </row>
    <row r="22" spans="1:14" ht="15.95" customHeight="1">
      <c r="A22" s="6">
        <v>18</v>
      </c>
      <c r="B22" s="6">
        <v>26010161</v>
      </c>
      <c r="C22" s="26" t="s">
        <v>52</v>
      </c>
      <c r="D22" s="7" t="s">
        <v>25</v>
      </c>
      <c r="E22" s="7" t="s">
        <v>56</v>
      </c>
      <c r="F22" s="8" t="s">
        <v>55</v>
      </c>
      <c r="G22" s="7" t="s">
        <v>22</v>
      </c>
      <c r="H22" s="9">
        <v>6</v>
      </c>
      <c r="I22" s="26" t="s">
        <v>52</v>
      </c>
      <c r="J22" s="10">
        <v>3310</v>
      </c>
      <c r="K22" s="27" t="s">
        <v>52</v>
      </c>
      <c r="L22" s="10">
        <v>3210</v>
      </c>
      <c r="M22" s="10">
        <v>5000</v>
      </c>
      <c r="N22" s="11">
        <v>4972328141573</v>
      </c>
    </row>
    <row r="23" spans="1:14" ht="15.95" customHeight="1">
      <c r="A23" s="6">
        <v>19</v>
      </c>
      <c r="B23" s="6">
        <v>26010391</v>
      </c>
      <c r="C23" s="26" t="s">
        <v>52</v>
      </c>
      <c r="D23" s="7" t="s">
        <v>25</v>
      </c>
      <c r="E23" s="7" t="s">
        <v>57</v>
      </c>
      <c r="F23" s="8" t="s">
        <v>58</v>
      </c>
      <c r="G23" s="7" t="s">
        <v>22</v>
      </c>
      <c r="H23" s="9">
        <v>10</v>
      </c>
      <c r="I23" s="26" t="s">
        <v>52</v>
      </c>
      <c r="J23" s="10">
        <v>1490</v>
      </c>
      <c r="K23" s="27" t="s">
        <v>52</v>
      </c>
      <c r="L23" s="10">
        <v>1430</v>
      </c>
      <c r="M23" s="10">
        <v>3000</v>
      </c>
      <c r="N23" s="11">
        <v>4580283002657</v>
      </c>
    </row>
    <row r="24" spans="1:14" ht="15.95" customHeight="1">
      <c r="A24" s="6">
        <v>20</v>
      </c>
      <c r="B24" s="6">
        <v>26010401</v>
      </c>
      <c r="C24" s="26" t="s">
        <v>52</v>
      </c>
      <c r="D24" s="7" t="s">
        <v>25</v>
      </c>
      <c r="E24" s="7" t="s">
        <v>59</v>
      </c>
      <c r="F24" s="8" t="s">
        <v>58</v>
      </c>
      <c r="G24" s="7" t="s">
        <v>22</v>
      </c>
      <c r="H24" s="9">
        <v>6</v>
      </c>
      <c r="I24" s="26" t="s">
        <v>52</v>
      </c>
      <c r="J24" s="10">
        <v>2490</v>
      </c>
      <c r="K24" s="27" t="s">
        <v>52</v>
      </c>
      <c r="L24" s="10">
        <v>2390</v>
      </c>
      <c r="M24" s="10">
        <v>5000</v>
      </c>
      <c r="N24" s="11">
        <v>4580283002664</v>
      </c>
    </row>
    <row r="25" spans="1:14" ht="15.95" customHeight="1">
      <c r="A25" s="6">
        <v>21</v>
      </c>
      <c r="B25" s="6">
        <v>26010451</v>
      </c>
      <c r="C25" s="26" t="s">
        <v>52</v>
      </c>
      <c r="D25" s="7" t="s">
        <v>25</v>
      </c>
      <c r="E25" s="7" t="s">
        <v>60</v>
      </c>
      <c r="F25" s="8" t="s">
        <v>61</v>
      </c>
      <c r="G25" s="7" t="s">
        <v>22</v>
      </c>
      <c r="H25" s="9">
        <v>6</v>
      </c>
      <c r="I25" s="26" t="s">
        <v>52</v>
      </c>
      <c r="J25" s="10">
        <v>1740</v>
      </c>
      <c r="K25" s="27" t="s">
        <v>52</v>
      </c>
      <c r="L25" s="10">
        <v>1650</v>
      </c>
      <c r="M25" s="10">
        <v>4000</v>
      </c>
      <c r="N25" s="11">
        <v>4938753334126</v>
      </c>
    </row>
    <row r="26" spans="1:14" ht="15.95" customHeight="1">
      <c r="A26" s="6">
        <v>22</v>
      </c>
      <c r="B26" s="6">
        <v>26010471</v>
      </c>
      <c r="C26" s="26" t="s">
        <v>52</v>
      </c>
      <c r="D26" s="7" t="s">
        <v>25</v>
      </c>
      <c r="E26" s="7" t="s">
        <v>62</v>
      </c>
      <c r="F26" s="8" t="s">
        <v>63</v>
      </c>
      <c r="G26" s="7" t="s">
        <v>22</v>
      </c>
      <c r="H26" s="9">
        <v>6</v>
      </c>
      <c r="I26" s="26" t="s">
        <v>52</v>
      </c>
      <c r="J26" s="10">
        <v>1500</v>
      </c>
      <c r="K26" s="27" t="s">
        <v>52</v>
      </c>
      <c r="L26" s="10">
        <v>1440</v>
      </c>
      <c r="M26" s="10">
        <v>3000</v>
      </c>
      <c r="N26" s="11">
        <v>4938753334157</v>
      </c>
    </row>
    <row r="27" spans="1:14" ht="15.95" customHeight="1">
      <c r="A27" s="6">
        <v>23</v>
      </c>
      <c r="B27" s="6">
        <v>26010421</v>
      </c>
      <c r="C27" s="26" t="s">
        <v>52</v>
      </c>
      <c r="D27" s="7" t="s">
        <v>25</v>
      </c>
      <c r="E27" s="7" t="s">
        <v>64</v>
      </c>
      <c r="F27" s="8" t="s">
        <v>65</v>
      </c>
      <c r="G27" s="7" t="s">
        <v>22</v>
      </c>
      <c r="H27" s="9">
        <v>6</v>
      </c>
      <c r="I27" s="26" t="s">
        <v>52</v>
      </c>
      <c r="J27" s="10">
        <v>1500</v>
      </c>
      <c r="K27" s="27" t="s">
        <v>52</v>
      </c>
      <c r="L27" s="10">
        <v>1440</v>
      </c>
      <c r="M27" s="10">
        <v>3000</v>
      </c>
      <c r="N27" s="11">
        <v>4907093023212</v>
      </c>
    </row>
    <row r="28" spans="1:14" ht="15.95" customHeight="1">
      <c r="A28" s="6">
        <v>24</v>
      </c>
      <c r="B28" s="6">
        <v>26010361</v>
      </c>
      <c r="C28" s="26" t="s">
        <v>52</v>
      </c>
      <c r="D28" s="7" t="s">
        <v>25</v>
      </c>
      <c r="E28" s="7" t="s">
        <v>66</v>
      </c>
      <c r="F28" s="8" t="s">
        <v>67</v>
      </c>
      <c r="G28" s="7" t="s">
        <v>22</v>
      </c>
      <c r="H28" s="9">
        <v>6</v>
      </c>
      <c r="I28" s="26" t="s">
        <v>52</v>
      </c>
      <c r="J28" s="10">
        <v>2340</v>
      </c>
      <c r="K28" s="27" t="s">
        <v>52</v>
      </c>
      <c r="L28" s="10">
        <v>2230</v>
      </c>
      <c r="M28" s="10">
        <v>5000</v>
      </c>
      <c r="N28" s="11">
        <v>4972328050035</v>
      </c>
    </row>
    <row r="29" spans="1:14" ht="15.95" customHeight="1">
      <c r="A29" s="6">
        <v>25</v>
      </c>
      <c r="B29" s="6">
        <v>26011111</v>
      </c>
      <c r="C29" s="26" t="s">
        <v>52</v>
      </c>
      <c r="D29" s="7" t="s">
        <v>68</v>
      </c>
      <c r="E29" s="7" t="s">
        <v>69</v>
      </c>
      <c r="F29" s="8" t="s">
        <v>70</v>
      </c>
      <c r="G29" s="7" t="s">
        <v>22</v>
      </c>
      <c r="H29" s="9">
        <v>8</v>
      </c>
      <c r="I29" s="26" t="s">
        <v>52</v>
      </c>
      <c r="J29" s="10">
        <v>1140</v>
      </c>
      <c r="K29" s="27" t="s">
        <v>52</v>
      </c>
      <c r="L29" s="10">
        <v>1100</v>
      </c>
      <c r="M29" s="10">
        <v>2000</v>
      </c>
      <c r="N29" s="11">
        <v>4988524226051</v>
      </c>
    </row>
    <row r="30" spans="1:14" ht="15.95" customHeight="1">
      <c r="A30" s="6">
        <v>26</v>
      </c>
      <c r="B30" s="6">
        <v>26017391</v>
      </c>
      <c r="C30" s="26" t="s">
        <v>52</v>
      </c>
      <c r="D30" s="7" t="s">
        <v>68</v>
      </c>
      <c r="E30" s="7" t="s">
        <v>71</v>
      </c>
      <c r="F30" s="8" t="s">
        <v>72</v>
      </c>
      <c r="G30" s="7" t="s">
        <v>22</v>
      </c>
      <c r="H30" s="9">
        <v>8</v>
      </c>
      <c r="I30" s="26" t="s">
        <v>52</v>
      </c>
      <c r="J30" s="10">
        <v>840</v>
      </c>
      <c r="K30" s="27" t="s">
        <v>52</v>
      </c>
      <c r="L30" s="10">
        <v>790</v>
      </c>
      <c r="M30" s="10">
        <v>2000</v>
      </c>
      <c r="N30" s="11">
        <v>4901818572399</v>
      </c>
    </row>
    <row r="31" spans="1:14" ht="15.95" customHeight="1">
      <c r="A31" s="6">
        <v>27</v>
      </c>
      <c r="B31" s="6">
        <v>26012041</v>
      </c>
      <c r="C31" s="26" t="s">
        <v>52</v>
      </c>
      <c r="D31" s="7" t="s">
        <v>68</v>
      </c>
      <c r="E31" s="7" t="s">
        <v>73</v>
      </c>
      <c r="F31" s="8" t="s">
        <v>74</v>
      </c>
      <c r="G31" s="7" t="s">
        <v>22</v>
      </c>
      <c r="H31" s="9">
        <v>6</v>
      </c>
      <c r="I31" s="26" t="s">
        <v>52</v>
      </c>
      <c r="J31" s="10">
        <v>1160</v>
      </c>
      <c r="K31" s="27" t="s">
        <v>52</v>
      </c>
      <c r="L31" s="10">
        <v>1120</v>
      </c>
      <c r="M31" s="10">
        <v>2000</v>
      </c>
      <c r="N31" s="11">
        <v>4901818571422</v>
      </c>
    </row>
    <row r="32" spans="1:14" ht="15.95" customHeight="1">
      <c r="A32" s="6">
        <v>28</v>
      </c>
      <c r="B32" s="6">
        <v>26024271</v>
      </c>
      <c r="C32" s="26" t="s">
        <v>52</v>
      </c>
      <c r="D32" s="7" t="s">
        <v>68</v>
      </c>
      <c r="E32" s="7" t="s">
        <v>75</v>
      </c>
      <c r="F32" s="8" t="s">
        <v>76</v>
      </c>
      <c r="G32" s="7" t="s">
        <v>22</v>
      </c>
      <c r="H32" s="9">
        <v>10</v>
      </c>
      <c r="I32" s="26" t="s">
        <v>52</v>
      </c>
      <c r="J32" s="10">
        <v>850</v>
      </c>
      <c r="K32" s="27" t="s">
        <v>52</v>
      </c>
      <c r="L32" s="10">
        <v>810</v>
      </c>
      <c r="M32" s="10">
        <v>2000</v>
      </c>
      <c r="N32" s="11">
        <v>4995207170112</v>
      </c>
    </row>
    <row r="33" spans="1:14" ht="15.95" customHeight="1">
      <c r="A33" s="6">
        <v>29</v>
      </c>
      <c r="B33" s="6">
        <v>26012361</v>
      </c>
      <c r="C33" s="26" t="s">
        <v>52</v>
      </c>
      <c r="D33" s="7" t="s">
        <v>68</v>
      </c>
      <c r="E33" s="7" t="s">
        <v>77</v>
      </c>
      <c r="F33" s="8" t="s">
        <v>76</v>
      </c>
      <c r="G33" s="7" t="s">
        <v>22</v>
      </c>
      <c r="H33" s="9">
        <v>8</v>
      </c>
      <c r="I33" s="26" t="s">
        <v>52</v>
      </c>
      <c r="J33" s="10">
        <v>1310</v>
      </c>
      <c r="K33" s="27" t="s">
        <v>52</v>
      </c>
      <c r="L33" s="10">
        <v>1250</v>
      </c>
      <c r="M33" s="10">
        <v>3000</v>
      </c>
      <c r="N33" s="11">
        <v>4995207170129</v>
      </c>
    </row>
    <row r="34" spans="1:14" ht="15.95" customHeight="1">
      <c r="A34" s="6">
        <v>30</v>
      </c>
      <c r="B34" s="6">
        <v>26023071</v>
      </c>
      <c r="C34" s="26" t="s">
        <v>52</v>
      </c>
      <c r="D34" s="7" t="s">
        <v>68</v>
      </c>
      <c r="E34" s="7" t="s">
        <v>78</v>
      </c>
      <c r="F34" s="28" t="s">
        <v>79</v>
      </c>
      <c r="G34" s="7" t="s">
        <v>22</v>
      </c>
      <c r="H34" s="9">
        <v>6</v>
      </c>
      <c r="I34" s="26" t="s">
        <v>52</v>
      </c>
      <c r="J34" s="10">
        <v>1620</v>
      </c>
      <c r="K34" s="27" t="s">
        <v>52</v>
      </c>
      <c r="L34" s="10">
        <v>1560</v>
      </c>
      <c r="M34" s="10">
        <v>3000</v>
      </c>
      <c r="N34" s="11">
        <v>4520075008306</v>
      </c>
    </row>
    <row r="35" spans="1:14" ht="15.95" customHeight="1">
      <c r="A35" s="6">
        <v>31</v>
      </c>
      <c r="B35" s="6">
        <v>26011121</v>
      </c>
      <c r="C35" s="26" t="s">
        <v>52</v>
      </c>
      <c r="D35" s="7" t="s">
        <v>68</v>
      </c>
      <c r="E35" s="7" t="s">
        <v>80</v>
      </c>
      <c r="F35" s="8" t="s">
        <v>81</v>
      </c>
      <c r="G35" s="7" t="s">
        <v>22</v>
      </c>
      <c r="H35" s="9">
        <v>6</v>
      </c>
      <c r="I35" s="26" t="s">
        <v>52</v>
      </c>
      <c r="J35" s="10">
        <v>1670</v>
      </c>
      <c r="K35" s="27" t="s">
        <v>52</v>
      </c>
      <c r="L35" s="10">
        <v>1600</v>
      </c>
      <c r="M35" s="10">
        <v>3000</v>
      </c>
      <c r="N35" s="11">
        <v>4988524225658</v>
      </c>
    </row>
    <row r="36" spans="1:14" ht="15.95" customHeight="1">
      <c r="A36" s="6">
        <v>32</v>
      </c>
      <c r="B36" s="6">
        <v>26011131</v>
      </c>
      <c r="C36" s="26" t="s">
        <v>52</v>
      </c>
      <c r="D36" s="7" t="s">
        <v>68</v>
      </c>
      <c r="E36" s="7" t="s">
        <v>82</v>
      </c>
      <c r="F36" s="8" t="s">
        <v>83</v>
      </c>
      <c r="G36" s="7" t="s">
        <v>22</v>
      </c>
      <c r="H36" s="9">
        <v>6</v>
      </c>
      <c r="I36" s="26" t="s">
        <v>52</v>
      </c>
      <c r="J36" s="10">
        <v>1670</v>
      </c>
      <c r="K36" s="27" t="s">
        <v>52</v>
      </c>
      <c r="L36" s="10">
        <v>1600</v>
      </c>
      <c r="M36" s="10">
        <v>3000</v>
      </c>
      <c r="N36" s="11">
        <v>4950248015525</v>
      </c>
    </row>
    <row r="37" spans="1:14" ht="15.95" customHeight="1">
      <c r="A37" s="6">
        <v>33</v>
      </c>
      <c r="B37" s="6">
        <v>26019051</v>
      </c>
      <c r="C37" s="26" t="s">
        <v>52</v>
      </c>
      <c r="D37" s="7" t="s">
        <v>84</v>
      </c>
      <c r="E37" s="7" t="s">
        <v>85</v>
      </c>
      <c r="F37" s="8" t="s">
        <v>86</v>
      </c>
      <c r="G37" s="7" t="s">
        <v>22</v>
      </c>
      <c r="H37" s="9">
        <v>6</v>
      </c>
      <c r="I37" s="26" t="s">
        <v>52</v>
      </c>
      <c r="J37" s="10">
        <v>1560</v>
      </c>
      <c r="K37" s="27" t="s">
        <v>52</v>
      </c>
      <c r="L37" s="10">
        <v>1500</v>
      </c>
      <c r="M37" s="10">
        <v>3000</v>
      </c>
      <c r="N37" s="11">
        <v>4520075008290</v>
      </c>
    </row>
    <row r="38" spans="1:14" ht="15.95" customHeight="1">
      <c r="A38" s="6">
        <v>34</v>
      </c>
      <c r="B38" s="6">
        <v>26019041</v>
      </c>
      <c r="C38" s="26" t="s">
        <v>52</v>
      </c>
      <c r="D38" s="7" t="s">
        <v>84</v>
      </c>
      <c r="E38" s="7" t="s">
        <v>87</v>
      </c>
      <c r="F38" s="8" t="s">
        <v>88</v>
      </c>
      <c r="G38" s="7" t="s">
        <v>22</v>
      </c>
      <c r="H38" s="9">
        <v>8</v>
      </c>
      <c r="I38" s="26" t="s">
        <v>52</v>
      </c>
      <c r="J38" s="10">
        <v>1100</v>
      </c>
      <c r="K38" s="27" t="s">
        <v>52</v>
      </c>
      <c r="L38" s="10">
        <v>1060</v>
      </c>
      <c r="M38" s="10">
        <v>2000</v>
      </c>
      <c r="N38" s="11">
        <v>4520075008320</v>
      </c>
    </row>
    <row r="39" spans="1:14" ht="15.95" customHeight="1">
      <c r="A39" s="6">
        <v>35</v>
      </c>
      <c r="B39" s="6">
        <v>26011001</v>
      </c>
      <c r="C39" s="26" t="s">
        <v>52</v>
      </c>
      <c r="D39" s="7" t="s">
        <v>16</v>
      </c>
      <c r="E39" s="7" t="s">
        <v>89</v>
      </c>
      <c r="F39" s="8" t="s">
        <v>90</v>
      </c>
      <c r="G39" s="7" t="s">
        <v>22</v>
      </c>
      <c r="H39" s="9">
        <v>6</v>
      </c>
      <c r="I39" s="26" t="s">
        <v>52</v>
      </c>
      <c r="J39" s="10">
        <v>1200</v>
      </c>
      <c r="K39" s="27" t="s">
        <v>52</v>
      </c>
      <c r="L39" s="10">
        <v>1160</v>
      </c>
      <c r="M39" s="10">
        <v>2000</v>
      </c>
      <c r="N39" s="11">
        <v>4550084364483</v>
      </c>
    </row>
    <row r="40" spans="1:14" ht="15.95" customHeight="1">
      <c r="A40" s="6">
        <v>36</v>
      </c>
      <c r="B40" s="6">
        <v>26011141</v>
      </c>
      <c r="C40" s="26" t="s">
        <v>52</v>
      </c>
      <c r="D40" s="7" t="s">
        <v>16</v>
      </c>
      <c r="E40" s="7" t="s">
        <v>91</v>
      </c>
      <c r="F40" s="8" t="s">
        <v>92</v>
      </c>
      <c r="G40" s="7" t="s">
        <v>22</v>
      </c>
      <c r="H40" s="9">
        <v>5</v>
      </c>
      <c r="I40" s="26" t="s">
        <v>52</v>
      </c>
      <c r="J40" s="10">
        <v>2040</v>
      </c>
      <c r="K40" s="27" t="s">
        <v>52</v>
      </c>
      <c r="L40" s="10">
        <v>1970</v>
      </c>
      <c r="M40" s="10">
        <v>3000</v>
      </c>
      <c r="N40" s="11">
        <v>4550084375397</v>
      </c>
    </row>
    <row r="41" spans="1:14" ht="15.95" customHeight="1">
      <c r="A41" s="6">
        <v>37</v>
      </c>
      <c r="B41" s="6">
        <v>26011151</v>
      </c>
      <c r="C41" s="26" t="s">
        <v>52</v>
      </c>
      <c r="D41" s="7" t="s">
        <v>16</v>
      </c>
      <c r="E41" s="7" t="s">
        <v>93</v>
      </c>
      <c r="F41" s="8" t="s">
        <v>94</v>
      </c>
      <c r="G41" s="7" t="s">
        <v>22</v>
      </c>
      <c r="H41" s="9">
        <v>4</v>
      </c>
      <c r="I41" s="26" t="s">
        <v>52</v>
      </c>
      <c r="J41" s="10">
        <v>1680</v>
      </c>
      <c r="K41" s="27" t="s">
        <v>52</v>
      </c>
      <c r="L41" s="10">
        <v>1610</v>
      </c>
      <c r="M41" s="10">
        <v>3000</v>
      </c>
      <c r="N41" s="11">
        <v>4550084403342</v>
      </c>
    </row>
    <row r="42" spans="1:14" ht="15.95" customHeight="1">
      <c r="A42" s="6">
        <v>38</v>
      </c>
      <c r="B42" s="6">
        <v>26024111</v>
      </c>
      <c r="C42" s="26" t="s">
        <v>52</v>
      </c>
      <c r="D42" s="7" t="s">
        <v>16</v>
      </c>
      <c r="E42" s="7" t="s">
        <v>95</v>
      </c>
      <c r="F42" s="8" t="s">
        <v>96</v>
      </c>
      <c r="G42" s="7" t="s">
        <v>22</v>
      </c>
      <c r="H42" s="9">
        <v>4</v>
      </c>
      <c r="I42" s="26" t="s">
        <v>52</v>
      </c>
      <c r="J42" s="10">
        <v>1370</v>
      </c>
      <c r="K42" s="27" t="s">
        <v>52</v>
      </c>
      <c r="L42" s="10">
        <v>1320</v>
      </c>
      <c r="M42" s="10">
        <v>2000</v>
      </c>
      <c r="N42" s="11">
        <v>4901340211025</v>
      </c>
    </row>
    <row r="43" spans="1:14" ht="15.95" customHeight="1">
      <c r="A43" s="6">
        <v>39</v>
      </c>
      <c r="B43" s="6">
        <v>26011231</v>
      </c>
      <c r="C43" s="26" t="s">
        <v>52</v>
      </c>
      <c r="D43" s="7" t="s">
        <v>16</v>
      </c>
      <c r="E43" s="7" t="s">
        <v>97</v>
      </c>
      <c r="F43" s="8" t="s">
        <v>96</v>
      </c>
      <c r="G43" s="7" t="s">
        <v>22</v>
      </c>
      <c r="H43" s="9">
        <v>3</v>
      </c>
      <c r="I43" s="26" t="s">
        <v>52</v>
      </c>
      <c r="J43" s="10">
        <v>2050</v>
      </c>
      <c r="K43" s="27" t="s">
        <v>52</v>
      </c>
      <c r="L43" s="10">
        <v>1980</v>
      </c>
      <c r="M43" s="10">
        <v>3000</v>
      </c>
      <c r="N43" s="11">
        <v>4901340211124</v>
      </c>
    </row>
    <row r="44" spans="1:14" ht="15.95" customHeight="1">
      <c r="A44" s="6">
        <v>40</v>
      </c>
      <c r="B44" s="6">
        <v>26011781</v>
      </c>
      <c r="C44" s="26" t="s">
        <v>52</v>
      </c>
      <c r="D44" s="7" t="s">
        <v>16</v>
      </c>
      <c r="E44" s="7" t="s">
        <v>98</v>
      </c>
      <c r="F44" s="8" t="s">
        <v>99</v>
      </c>
      <c r="G44" s="7" t="s">
        <v>22</v>
      </c>
      <c r="H44" s="9">
        <v>4</v>
      </c>
      <c r="I44" s="26" t="s">
        <v>52</v>
      </c>
      <c r="J44" s="10">
        <v>2130</v>
      </c>
      <c r="K44" s="27" t="s">
        <v>52</v>
      </c>
      <c r="L44" s="10">
        <v>2070</v>
      </c>
      <c r="M44" s="10">
        <v>3000</v>
      </c>
      <c r="N44" s="11">
        <v>4901340210721</v>
      </c>
    </row>
    <row r="45" spans="1:14" ht="15.95" customHeight="1">
      <c r="A45" s="6">
        <v>41</v>
      </c>
      <c r="B45" s="6">
        <v>26011991</v>
      </c>
      <c r="C45" s="26" t="s">
        <v>52</v>
      </c>
      <c r="D45" s="7" t="s">
        <v>16</v>
      </c>
      <c r="E45" s="7" t="s">
        <v>100</v>
      </c>
      <c r="F45" s="8" t="s">
        <v>101</v>
      </c>
      <c r="G45" s="7" t="s">
        <v>22</v>
      </c>
      <c r="H45" s="9">
        <v>4</v>
      </c>
      <c r="I45" s="26" t="s">
        <v>52</v>
      </c>
      <c r="J45" s="10">
        <v>1370</v>
      </c>
      <c r="K45" s="27" t="s">
        <v>52</v>
      </c>
      <c r="L45" s="10">
        <v>1320</v>
      </c>
      <c r="M45" s="10">
        <v>2000</v>
      </c>
      <c r="N45" s="11">
        <v>4901340200227</v>
      </c>
    </row>
    <row r="46" spans="1:14" ht="15.95" customHeight="1">
      <c r="A46" s="6">
        <v>42</v>
      </c>
      <c r="B46" s="6">
        <v>26017681</v>
      </c>
      <c r="C46" s="26" t="s">
        <v>52</v>
      </c>
      <c r="D46" s="7" t="s">
        <v>16</v>
      </c>
      <c r="E46" s="7" t="s">
        <v>102</v>
      </c>
      <c r="F46" s="8" t="s">
        <v>101</v>
      </c>
      <c r="G46" s="7" t="s">
        <v>22</v>
      </c>
      <c r="H46" s="9">
        <v>4</v>
      </c>
      <c r="I46" s="26" t="s">
        <v>52</v>
      </c>
      <c r="J46" s="10">
        <v>2040</v>
      </c>
      <c r="K46" s="27" t="s">
        <v>52</v>
      </c>
      <c r="L46" s="10">
        <v>1970</v>
      </c>
      <c r="M46" s="10">
        <v>3000</v>
      </c>
      <c r="N46" s="11">
        <v>4901340200425</v>
      </c>
    </row>
    <row r="47" spans="1:14" ht="15.95" customHeight="1">
      <c r="A47" s="6">
        <v>43</v>
      </c>
      <c r="B47" s="6">
        <v>26017651</v>
      </c>
      <c r="C47" s="26" t="s">
        <v>52</v>
      </c>
      <c r="D47" s="7" t="s">
        <v>16</v>
      </c>
      <c r="E47" s="7" t="s">
        <v>103</v>
      </c>
      <c r="F47" s="8" t="s">
        <v>104</v>
      </c>
      <c r="G47" s="7" t="s">
        <v>22</v>
      </c>
      <c r="H47" s="9">
        <v>5</v>
      </c>
      <c r="I47" s="26" t="s">
        <v>52</v>
      </c>
      <c r="J47" s="10">
        <v>1610</v>
      </c>
      <c r="K47" s="27" t="s">
        <v>52</v>
      </c>
      <c r="L47" s="10">
        <v>1550</v>
      </c>
      <c r="M47" s="10">
        <v>3000</v>
      </c>
      <c r="N47" s="11">
        <v>4549813774877</v>
      </c>
    </row>
    <row r="48" spans="1:14" ht="15.95" customHeight="1">
      <c r="A48" s="6">
        <v>44</v>
      </c>
      <c r="B48" s="6">
        <v>26011161</v>
      </c>
      <c r="C48" s="26" t="s">
        <v>52</v>
      </c>
      <c r="D48" s="7" t="s">
        <v>16</v>
      </c>
      <c r="E48" s="7" t="s">
        <v>105</v>
      </c>
      <c r="F48" s="8" t="s">
        <v>106</v>
      </c>
      <c r="G48" s="7" t="s">
        <v>22</v>
      </c>
      <c r="H48" s="9">
        <v>5</v>
      </c>
      <c r="I48" s="26" t="s">
        <v>52</v>
      </c>
      <c r="J48" s="10">
        <v>1750</v>
      </c>
      <c r="K48" s="27" t="s">
        <v>52</v>
      </c>
      <c r="L48" s="10">
        <v>1690</v>
      </c>
      <c r="M48" s="10">
        <v>3000</v>
      </c>
      <c r="N48" s="11">
        <v>4550084375403</v>
      </c>
    </row>
    <row r="49" spans="1:14" ht="15.95" customHeight="1">
      <c r="A49" s="6">
        <v>45</v>
      </c>
      <c r="B49" s="6">
        <v>26017661</v>
      </c>
      <c r="C49" s="26" t="s">
        <v>52</v>
      </c>
      <c r="D49" s="7" t="s">
        <v>16</v>
      </c>
      <c r="E49" s="7" t="s">
        <v>107</v>
      </c>
      <c r="F49" s="8" t="s">
        <v>18</v>
      </c>
      <c r="G49" s="7" t="s">
        <v>22</v>
      </c>
      <c r="H49" s="9">
        <v>5</v>
      </c>
      <c r="I49" s="26" t="s">
        <v>52</v>
      </c>
      <c r="J49" s="10">
        <v>1260</v>
      </c>
      <c r="K49" s="27" t="s">
        <v>52</v>
      </c>
      <c r="L49" s="10">
        <v>1220</v>
      </c>
      <c r="M49" s="10">
        <v>2000</v>
      </c>
      <c r="N49" s="11">
        <v>4902204439760</v>
      </c>
    </row>
    <row r="50" spans="1:14" ht="15.95" customHeight="1">
      <c r="A50" s="6">
        <v>46</v>
      </c>
      <c r="B50" s="6">
        <v>26011281</v>
      </c>
      <c r="C50" s="26" t="s">
        <v>52</v>
      </c>
      <c r="D50" s="7" t="s">
        <v>16</v>
      </c>
      <c r="E50" s="7" t="s">
        <v>108</v>
      </c>
      <c r="F50" s="8" t="s">
        <v>109</v>
      </c>
      <c r="G50" s="7" t="s">
        <v>22</v>
      </c>
      <c r="H50" s="9">
        <v>3</v>
      </c>
      <c r="I50" s="26" t="s">
        <v>52</v>
      </c>
      <c r="J50" s="10">
        <v>1770</v>
      </c>
      <c r="K50" s="27" t="s">
        <v>52</v>
      </c>
      <c r="L50" s="10">
        <v>1710</v>
      </c>
      <c r="M50" s="10">
        <v>3000</v>
      </c>
      <c r="N50" s="11">
        <v>4902204430637</v>
      </c>
    </row>
    <row r="51" spans="1:14" ht="15.95" customHeight="1">
      <c r="A51" s="6">
        <v>47</v>
      </c>
      <c r="B51" s="6">
        <v>26011211</v>
      </c>
      <c r="C51" s="26" t="s">
        <v>52</v>
      </c>
      <c r="D51" s="7" t="s">
        <v>33</v>
      </c>
      <c r="E51" s="7" t="s">
        <v>110</v>
      </c>
      <c r="F51" s="8" t="s">
        <v>111</v>
      </c>
      <c r="G51" s="7" t="s">
        <v>22</v>
      </c>
      <c r="H51" s="9">
        <v>8</v>
      </c>
      <c r="I51" s="26" t="s">
        <v>52</v>
      </c>
      <c r="J51" s="10">
        <v>1660</v>
      </c>
      <c r="K51" s="27" t="s">
        <v>52</v>
      </c>
      <c r="L51" s="10">
        <v>1600</v>
      </c>
      <c r="M51" s="10">
        <v>3000</v>
      </c>
      <c r="N51" s="11">
        <v>4550084375052</v>
      </c>
    </row>
    <row r="52" spans="1:14" ht="15.95" customHeight="1">
      <c r="A52" s="6">
        <v>48</v>
      </c>
      <c r="B52" s="6">
        <v>26011221</v>
      </c>
      <c r="C52" s="26" t="s">
        <v>52</v>
      </c>
      <c r="D52" s="7" t="s">
        <v>33</v>
      </c>
      <c r="E52" s="7" t="s">
        <v>112</v>
      </c>
      <c r="F52" s="8" t="s">
        <v>113</v>
      </c>
      <c r="G52" s="7" t="s">
        <v>22</v>
      </c>
      <c r="H52" s="9">
        <v>6</v>
      </c>
      <c r="I52" s="26" t="s">
        <v>52</v>
      </c>
      <c r="J52" s="10">
        <v>1870</v>
      </c>
      <c r="K52" s="27" t="s">
        <v>52</v>
      </c>
      <c r="L52" s="10">
        <v>1810</v>
      </c>
      <c r="M52" s="10">
        <v>3000</v>
      </c>
      <c r="N52" s="11">
        <v>4550084375434</v>
      </c>
    </row>
    <row r="53" spans="1:14" ht="15.95" customHeight="1">
      <c r="A53" s="6">
        <v>49</v>
      </c>
      <c r="B53" s="6">
        <v>26011241</v>
      </c>
      <c r="C53" s="26" t="s">
        <v>52</v>
      </c>
      <c r="D53" s="7" t="s">
        <v>33</v>
      </c>
      <c r="E53" s="7" t="s">
        <v>114</v>
      </c>
      <c r="F53" s="8" t="s">
        <v>115</v>
      </c>
      <c r="G53" s="7" t="s">
        <v>22</v>
      </c>
      <c r="H53" s="9">
        <v>6</v>
      </c>
      <c r="I53" s="26" t="s">
        <v>52</v>
      </c>
      <c r="J53" s="10">
        <v>2490</v>
      </c>
      <c r="K53" s="27" t="s">
        <v>52</v>
      </c>
      <c r="L53" s="10">
        <v>2390</v>
      </c>
      <c r="M53" s="10">
        <v>5000</v>
      </c>
      <c r="N53" s="11">
        <v>4550084375045</v>
      </c>
    </row>
    <row r="54" spans="1:14" ht="15.95" customHeight="1">
      <c r="A54" s="6">
        <v>50</v>
      </c>
      <c r="B54" s="6">
        <v>26023321</v>
      </c>
      <c r="C54" s="26" t="s">
        <v>52</v>
      </c>
      <c r="D54" s="7" t="s">
        <v>33</v>
      </c>
      <c r="E54" s="7" t="s">
        <v>116</v>
      </c>
      <c r="F54" s="8" t="s">
        <v>117</v>
      </c>
      <c r="G54" s="7" t="s">
        <v>36</v>
      </c>
      <c r="H54" s="9">
        <v>6</v>
      </c>
      <c r="I54" s="26" t="s">
        <v>52</v>
      </c>
      <c r="J54" s="10">
        <v>1670</v>
      </c>
      <c r="K54" s="27" t="s">
        <v>52</v>
      </c>
      <c r="L54" s="10">
        <v>1600</v>
      </c>
      <c r="M54" s="10">
        <v>3000</v>
      </c>
      <c r="N54" s="11">
        <v>4901201128349</v>
      </c>
    </row>
    <row r="55" spans="1:14" ht="15.95" customHeight="1">
      <c r="A55" s="6">
        <v>51</v>
      </c>
      <c r="B55" s="6">
        <v>26016011</v>
      </c>
      <c r="C55" s="26" t="s">
        <v>52</v>
      </c>
      <c r="D55" s="7" t="s">
        <v>33</v>
      </c>
      <c r="E55" s="7" t="s">
        <v>118</v>
      </c>
      <c r="F55" s="8" t="s">
        <v>35</v>
      </c>
      <c r="G55" s="7" t="s">
        <v>36</v>
      </c>
      <c r="H55" s="9">
        <v>12</v>
      </c>
      <c r="I55" s="26" t="s">
        <v>52</v>
      </c>
      <c r="J55" s="10">
        <v>1220</v>
      </c>
      <c r="K55" s="27" t="s">
        <v>52</v>
      </c>
      <c r="L55" s="10">
        <v>1180</v>
      </c>
      <c r="M55" s="10">
        <v>2000</v>
      </c>
      <c r="N55" s="11">
        <v>4901111369252</v>
      </c>
    </row>
    <row r="56" spans="1:14" ht="15.95" customHeight="1">
      <c r="A56" s="6">
        <v>52</v>
      </c>
      <c r="B56" s="6">
        <v>26011981</v>
      </c>
      <c r="C56" s="26" t="s">
        <v>52</v>
      </c>
      <c r="D56" s="7" t="s">
        <v>33</v>
      </c>
      <c r="E56" s="7" t="s">
        <v>119</v>
      </c>
      <c r="F56" s="8" t="s">
        <v>44</v>
      </c>
      <c r="G56" s="7" t="s">
        <v>36</v>
      </c>
      <c r="H56" s="9">
        <v>8</v>
      </c>
      <c r="I56" s="26" t="s">
        <v>52</v>
      </c>
      <c r="J56" s="10">
        <v>1350</v>
      </c>
      <c r="K56" s="27" t="s">
        <v>52</v>
      </c>
      <c r="L56" s="10">
        <v>1310</v>
      </c>
      <c r="M56" s="10">
        <v>2000</v>
      </c>
      <c r="N56" s="11">
        <v>4902201424431</v>
      </c>
    </row>
    <row r="57" spans="1:14" ht="15.95" customHeight="1">
      <c r="A57" s="6">
        <v>53</v>
      </c>
      <c r="B57" s="6">
        <v>26016071</v>
      </c>
      <c r="C57" s="26" t="s">
        <v>52</v>
      </c>
      <c r="D57" s="7" t="s">
        <v>33</v>
      </c>
      <c r="E57" s="7" t="s">
        <v>120</v>
      </c>
      <c r="F57" s="8" t="s">
        <v>44</v>
      </c>
      <c r="G57" s="7" t="s">
        <v>36</v>
      </c>
      <c r="H57" s="9">
        <v>8</v>
      </c>
      <c r="I57" s="26" t="s">
        <v>52</v>
      </c>
      <c r="J57" s="10">
        <v>1930</v>
      </c>
      <c r="K57" s="27" t="s">
        <v>52</v>
      </c>
      <c r="L57" s="10">
        <v>1870</v>
      </c>
      <c r="M57" s="10">
        <v>3000</v>
      </c>
      <c r="N57" s="11">
        <v>4902201424455</v>
      </c>
    </row>
    <row r="58" spans="1:14" ht="15.95" customHeight="1">
      <c r="A58" s="6">
        <v>54</v>
      </c>
      <c r="B58" s="6">
        <v>26014011</v>
      </c>
      <c r="C58" s="26" t="s">
        <v>52</v>
      </c>
      <c r="D58" s="7" t="s">
        <v>33</v>
      </c>
      <c r="E58" s="7" t="s">
        <v>121</v>
      </c>
      <c r="F58" s="28" t="s">
        <v>122</v>
      </c>
      <c r="G58" s="7" t="s">
        <v>22</v>
      </c>
      <c r="H58" s="9">
        <v>6</v>
      </c>
      <c r="I58" s="26" t="s">
        <v>52</v>
      </c>
      <c r="J58" s="10">
        <v>1340</v>
      </c>
      <c r="K58" s="27" t="s">
        <v>52</v>
      </c>
      <c r="L58" s="10">
        <v>1290</v>
      </c>
      <c r="M58" s="10">
        <v>2000</v>
      </c>
      <c r="N58" s="11">
        <v>4902201424158</v>
      </c>
    </row>
    <row r="59" spans="1:14" ht="15.95" customHeight="1">
      <c r="A59" s="6">
        <v>55</v>
      </c>
      <c r="B59" s="6">
        <v>26050411</v>
      </c>
      <c r="C59" s="26" t="s">
        <v>52</v>
      </c>
      <c r="D59" s="7" t="s">
        <v>123</v>
      </c>
      <c r="E59" s="7" t="s">
        <v>124</v>
      </c>
      <c r="F59" s="8" t="s">
        <v>125</v>
      </c>
      <c r="G59" s="7" t="s">
        <v>22</v>
      </c>
      <c r="H59" s="9">
        <v>5</v>
      </c>
      <c r="I59" s="26" t="s">
        <v>52</v>
      </c>
      <c r="J59" s="10">
        <v>1570</v>
      </c>
      <c r="K59" s="27" t="s">
        <v>52</v>
      </c>
      <c r="L59" s="10">
        <v>1500</v>
      </c>
      <c r="M59" s="10">
        <v>3000</v>
      </c>
      <c r="N59" s="11">
        <v>4560373513911</v>
      </c>
    </row>
    <row r="60" spans="1:14" ht="15.95" customHeight="1">
      <c r="A60" s="6">
        <v>56</v>
      </c>
      <c r="B60" s="6">
        <v>26050251</v>
      </c>
      <c r="C60" s="26" t="s">
        <v>52</v>
      </c>
      <c r="D60" s="7" t="s">
        <v>123</v>
      </c>
      <c r="E60" s="7" t="s">
        <v>126</v>
      </c>
      <c r="F60" s="8" t="s">
        <v>127</v>
      </c>
      <c r="G60" s="7" t="s">
        <v>22</v>
      </c>
      <c r="H60" s="9">
        <v>3</v>
      </c>
      <c r="I60" s="26" t="s">
        <v>52</v>
      </c>
      <c r="J60" s="10">
        <v>2200</v>
      </c>
      <c r="K60" s="27" t="s">
        <v>52</v>
      </c>
      <c r="L60" s="10">
        <v>2100</v>
      </c>
      <c r="M60" s="10">
        <v>5000</v>
      </c>
      <c r="N60" s="11">
        <v>4549813770282</v>
      </c>
    </row>
    <row r="61" spans="1:14" ht="15.95" customHeight="1">
      <c r="A61" s="6">
        <v>57</v>
      </c>
      <c r="B61" s="6">
        <v>26013091</v>
      </c>
      <c r="C61" s="26" t="s">
        <v>52</v>
      </c>
      <c r="D61" s="7" t="s">
        <v>28</v>
      </c>
      <c r="E61" s="7" t="s">
        <v>128</v>
      </c>
      <c r="F61" s="28" t="s">
        <v>129</v>
      </c>
      <c r="G61" s="7" t="s">
        <v>22</v>
      </c>
      <c r="H61" s="9">
        <v>6</v>
      </c>
      <c r="I61" s="26" t="s">
        <v>52</v>
      </c>
      <c r="J61" s="10">
        <v>1670</v>
      </c>
      <c r="K61" s="27" t="s">
        <v>52</v>
      </c>
      <c r="L61" s="10">
        <v>1600</v>
      </c>
      <c r="M61" s="10">
        <v>3000</v>
      </c>
      <c r="N61" s="11">
        <v>4550084364650</v>
      </c>
    </row>
    <row r="62" spans="1:14" ht="15.95" customHeight="1">
      <c r="A62" s="6">
        <v>58</v>
      </c>
      <c r="B62" s="6">
        <v>26013121</v>
      </c>
      <c r="C62" s="26" t="s">
        <v>52</v>
      </c>
      <c r="D62" s="7" t="s">
        <v>28</v>
      </c>
      <c r="E62" s="7" t="s">
        <v>130</v>
      </c>
      <c r="F62" s="8" t="s">
        <v>131</v>
      </c>
      <c r="G62" s="7" t="s">
        <v>22</v>
      </c>
      <c r="H62" s="9">
        <v>4</v>
      </c>
      <c r="I62" s="26" t="s">
        <v>52</v>
      </c>
      <c r="J62" s="10">
        <v>2500</v>
      </c>
      <c r="K62" s="27" t="s">
        <v>52</v>
      </c>
      <c r="L62" s="10">
        <v>2400</v>
      </c>
      <c r="M62" s="10">
        <v>5000</v>
      </c>
      <c r="N62" s="11">
        <v>4550084350325</v>
      </c>
    </row>
    <row r="63" spans="1:14" ht="15.95" customHeight="1">
      <c r="A63" s="6">
        <v>59</v>
      </c>
      <c r="B63" s="6">
        <v>26017261</v>
      </c>
      <c r="C63" s="26" t="s">
        <v>52</v>
      </c>
      <c r="D63" s="7" t="s">
        <v>28</v>
      </c>
      <c r="E63" s="7" t="s">
        <v>132</v>
      </c>
      <c r="F63" s="8" t="s">
        <v>133</v>
      </c>
      <c r="G63" s="7" t="s">
        <v>22</v>
      </c>
      <c r="H63" s="9">
        <v>6</v>
      </c>
      <c r="I63" s="26" t="s">
        <v>52</v>
      </c>
      <c r="J63" s="10">
        <v>1670</v>
      </c>
      <c r="K63" s="27" t="s">
        <v>52</v>
      </c>
      <c r="L63" s="10">
        <v>1610</v>
      </c>
      <c r="M63" s="10">
        <v>2500</v>
      </c>
      <c r="N63" s="11">
        <v>4550084364605</v>
      </c>
    </row>
    <row r="64" spans="1:14" ht="15.95" customHeight="1">
      <c r="A64" s="6">
        <v>60</v>
      </c>
      <c r="B64" s="6">
        <v>26013081</v>
      </c>
      <c r="C64" s="26" t="s">
        <v>52</v>
      </c>
      <c r="D64" s="7" t="s">
        <v>28</v>
      </c>
      <c r="E64" s="7" t="s">
        <v>134</v>
      </c>
      <c r="F64" s="8" t="s">
        <v>51</v>
      </c>
      <c r="G64" s="7" t="s">
        <v>22</v>
      </c>
      <c r="H64" s="9">
        <v>6</v>
      </c>
      <c r="I64" s="26" t="s">
        <v>52</v>
      </c>
      <c r="J64" s="10">
        <v>1710</v>
      </c>
      <c r="K64" s="27" t="s">
        <v>52</v>
      </c>
      <c r="L64" s="10">
        <v>1620</v>
      </c>
      <c r="M64" s="10">
        <v>4000</v>
      </c>
      <c r="N64" s="11">
        <v>4550084364599</v>
      </c>
    </row>
    <row r="65" spans="1:14" ht="15.95" customHeight="1">
      <c r="A65" s="6">
        <v>61</v>
      </c>
      <c r="B65" s="6">
        <v>26011591</v>
      </c>
      <c r="C65" s="26" t="s">
        <v>52</v>
      </c>
      <c r="D65" s="7" t="s">
        <v>28</v>
      </c>
      <c r="E65" s="7" t="s">
        <v>135</v>
      </c>
      <c r="F65" s="8" t="s">
        <v>136</v>
      </c>
      <c r="G65" s="7" t="s">
        <v>22</v>
      </c>
      <c r="H65" s="9">
        <v>6</v>
      </c>
      <c r="I65" s="26" t="s">
        <v>52</v>
      </c>
      <c r="J65" s="10">
        <v>1750</v>
      </c>
      <c r="K65" s="27" t="s">
        <v>52</v>
      </c>
      <c r="L65" s="10">
        <v>1670</v>
      </c>
      <c r="M65" s="10">
        <v>4000</v>
      </c>
      <c r="N65" s="11">
        <v>4550084364643</v>
      </c>
    </row>
    <row r="66" spans="1:14" ht="15.95" customHeight="1">
      <c r="A66" s="6">
        <v>62</v>
      </c>
      <c r="B66" s="6">
        <v>26017701</v>
      </c>
      <c r="C66" s="26" t="s">
        <v>52</v>
      </c>
      <c r="D66" s="7" t="s">
        <v>28</v>
      </c>
      <c r="E66" s="7" t="s">
        <v>137</v>
      </c>
      <c r="F66" s="8" t="s">
        <v>138</v>
      </c>
      <c r="G66" s="7" t="s">
        <v>36</v>
      </c>
      <c r="H66" s="9">
        <v>5</v>
      </c>
      <c r="I66" s="26" t="s">
        <v>52</v>
      </c>
      <c r="J66" s="10">
        <v>2030</v>
      </c>
      <c r="K66" s="27" t="s">
        <v>52</v>
      </c>
      <c r="L66" s="10">
        <v>1970</v>
      </c>
      <c r="M66" s="10">
        <v>3000</v>
      </c>
      <c r="N66" s="11">
        <v>4901111363731</v>
      </c>
    </row>
    <row r="67" spans="1:14" ht="15.95" customHeight="1">
      <c r="A67" s="6">
        <v>63</v>
      </c>
      <c r="B67" s="6">
        <v>26024331</v>
      </c>
      <c r="C67" s="26" t="s">
        <v>52</v>
      </c>
      <c r="D67" s="7" t="s">
        <v>28</v>
      </c>
      <c r="E67" s="7" t="s">
        <v>139</v>
      </c>
      <c r="F67" s="8" t="s">
        <v>32</v>
      </c>
      <c r="G67" s="7" t="s">
        <v>22</v>
      </c>
      <c r="H67" s="9">
        <v>4</v>
      </c>
      <c r="I67" s="26" t="s">
        <v>52</v>
      </c>
      <c r="J67" s="10">
        <v>2140</v>
      </c>
      <c r="K67" s="27" t="s">
        <v>52</v>
      </c>
      <c r="L67" s="10">
        <v>2040</v>
      </c>
      <c r="M67" s="10">
        <v>5000</v>
      </c>
      <c r="N67" s="11">
        <v>4550084364636</v>
      </c>
    </row>
    <row r="68" spans="1:14" ht="15.95" customHeight="1">
      <c r="A68" s="6">
        <v>64</v>
      </c>
      <c r="B68" s="6">
        <v>26014401</v>
      </c>
      <c r="C68" s="26" t="s">
        <v>52</v>
      </c>
      <c r="D68" s="7" t="s">
        <v>28</v>
      </c>
      <c r="E68" s="7" t="s">
        <v>140</v>
      </c>
      <c r="F68" s="8" t="s">
        <v>141</v>
      </c>
      <c r="G68" s="7" t="s">
        <v>36</v>
      </c>
      <c r="H68" s="9">
        <v>6</v>
      </c>
      <c r="I68" s="26" t="s">
        <v>52</v>
      </c>
      <c r="J68" s="10">
        <v>840</v>
      </c>
      <c r="K68" s="27" t="s">
        <v>52</v>
      </c>
      <c r="L68" s="10">
        <v>800</v>
      </c>
      <c r="M68" s="10">
        <v>1500</v>
      </c>
      <c r="N68" s="11">
        <v>4902380430117</v>
      </c>
    </row>
    <row r="69" spans="1:14" ht="15.95" customHeight="1">
      <c r="A69" s="6">
        <v>65</v>
      </c>
      <c r="B69" s="6">
        <v>26023311</v>
      </c>
      <c r="C69" s="26" t="s">
        <v>52</v>
      </c>
      <c r="D69" s="7" t="s">
        <v>28</v>
      </c>
      <c r="E69" s="7" t="s">
        <v>142</v>
      </c>
      <c r="F69" s="8" t="s">
        <v>141</v>
      </c>
      <c r="G69" s="7" t="s">
        <v>36</v>
      </c>
      <c r="H69" s="9">
        <v>5</v>
      </c>
      <c r="I69" s="26" t="s">
        <v>52</v>
      </c>
      <c r="J69" s="10">
        <v>1780</v>
      </c>
      <c r="K69" s="27" t="s">
        <v>52</v>
      </c>
      <c r="L69" s="10">
        <v>1720</v>
      </c>
      <c r="M69" s="10">
        <v>3000</v>
      </c>
      <c r="N69" s="11">
        <v>4902380430131</v>
      </c>
    </row>
    <row r="70" spans="1:14" ht="15.95" customHeight="1">
      <c r="A70" s="6">
        <v>66</v>
      </c>
      <c r="B70" s="6">
        <v>26013321</v>
      </c>
      <c r="C70" s="26" t="s">
        <v>52</v>
      </c>
      <c r="D70" s="7" t="s">
        <v>28</v>
      </c>
      <c r="E70" s="7" t="s">
        <v>143</v>
      </c>
      <c r="F70" s="8" t="s">
        <v>144</v>
      </c>
      <c r="G70" s="7" t="s">
        <v>22</v>
      </c>
      <c r="H70" s="9">
        <v>5</v>
      </c>
      <c r="I70" s="26" t="s">
        <v>52</v>
      </c>
      <c r="J70" s="10">
        <v>2180</v>
      </c>
      <c r="K70" s="27" t="s">
        <v>52</v>
      </c>
      <c r="L70" s="10">
        <v>2120</v>
      </c>
      <c r="M70" s="10">
        <v>3000</v>
      </c>
      <c r="N70" s="11">
        <v>4901111362956</v>
      </c>
    </row>
    <row r="71" spans="1:14" ht="15.95" customHeight="1">
      <c r="A71" s="6">
        <v>67</v>
      </c>
      <c r="B71" s="6">
        <v>26018011</v>
      </c>
      <c r="C71" s="26" t="s">
        <v>52</v>
      </c>
      <c r="D71" s="7" t="s">
        <v>28</v>
      </c>
      <c r="E71" s="7" t="s">
        <v>145</v>
      </c>
      <c r="F71" s="8" t="s">
        <v>146</v>
      </c>
      <c r="G71" s="7" t="s">
        <v>22</v>
      </c>
      <c r="H71" s="9">
        <v>5</v>
      </c>
      <c r="I71" s="26" t="s">
        <v>52</v>
      </c>
      <c r="J71" s="10">
        <v>2250</v>
      </c>
      <c r="K71" s="27" t="s">
        <v>52</v>
      </c>
      <c r="L71" s="10">
        <v>2180</v>
      </c>
      <c r="M71" s="10">
        <v>3000</v>
      </c>
      <c r="N71" s="11">
        <v>4902380426295</v>
      </c>
    </row>
    <row r="72" spans="1:14" ht="15.95" customHeight="1">
      <c r="A72" s="6">
        <v>68</v>
      </c>
      <c r="B72" s="6">
        <v>26017111</v>
      </c>
      <c r="C72" s="26" t="s">
        <v>52</v>
      </c>
      <c r="D72" s="7" t="s">
        <v>28</v>
      </c>
      <c r="E72" s="7" t="s">
        <v>147</v>
      </c>
      <c r="F72" s="8" t="s">
        <v>148</v>
      </c>
      <c r="G72" s="7" t="s">
        <v>22</v>
      </c>
      <c r="H72" s="9">
        <v>5</v>
      </c>
      <c r="I72" s="26" t="s">
        <v>52</v>
      </c>
      <c r="J72" s="10">
        <v>2490</v>
      </c>
      <c r="K72" s="27" t="s">
        <v>52</v>
      </c>
      <c r="L72" s="10">
        <v>2390</v>
      </c>
      <c r="M72" s="10">
        <v>5000</v>
      </c>
      <c r="N72" s="11">
        <v>4550084350226</v>
      </c>
    </row>
    <row r="73" spans="1:14" ht="15.95" customHeight="1">
      <c r="A73" s="6">
        <v>69</v>
      </c>
      <c r="B73" s="6">
        <v>26023531</v>
      </c>
      <c r="C73" s="26" t="s">
        <v>52</v>
      </c>
      <c r="D73" s="7" t="s">
        <v>149</v>
      </c>
      <c r="E73" s="7" t="s">
        <v>150</v>
      </c>
      <c r="F73" s="8" t="s">
        <v>151</v>
      </c>
      <c r="G73" s="7" t="s">
        <v>22</v>
      </c>
      <c r="H73" s="9">
        <v>8</v>
      </c>
      <c r="I73" s="26" t="s">
        <v>52</v>
      </c>
      <c r="J73" s="10">
        <v>2900</v>
      </c>
      <c r="K73" s="27" t="s">
        <v>52</v>
      </c>
      <c r="L73" s="10">
        <v>2790</v>
      </c>
      <c r="M73" s="10">
        <v>5000</v>
      </c>
      <c r="N73" s="11">
        <v>4550084350363</v>
      </c>
    </row>
    <row r="74" spans="1:14" ht="15.95" customHeight="1">
      <c r="A74" s="6">
        <v>70</v>
      </c>
      <c r="B74" s="6">
        <v>26023551</v>
      </c>
      <c r="C74" s="26" t="s">
        <v>52</v>
      </c>
      <c r="D74" s="7" t="s">
        <v>149</v>
      </c>
      <c r="E74" s="7" t="s">
        <v>152</v>
      </c>
      <c r="F74" s="8" t="s">
        <v>153</v>
      </c>
      <c r="G74" s="7" t="s">
        <v>22</v>
      </c>
      <c r="H74" s="9">
        <v>8</v>
      </c>
      <c r="I74" s="26" t="s">
        <v>52</v>
      </c>
      <c r="J74" s="10">
        <v>1740</v>
      </c>
      <c r="K74" s="27" t="s">
        <v>52</v>
      </c>
      <c r="L74" s="10">
        <v>1680</v>
      </c>
      <c r="M74" s="10">
        <v>3000</v>
      </c>
      <c r="N74" s="11">
        <v>4550084364667</v>
      </c>
    </row>
    <row r="75" spans="1:14" ht="15.95" customHeight="1">
      <c r="A75" s="6">
        <v>71</v>
      </c>
      <c r="B75" s="6">
        <v>26024501</v>
      </c>
      <c r="C75" s="26" t="s">
        <v>52</v>
      </c>
      <c r="D75" s="7" t="s">
        <v>149</v>
      </c>
      <c r="E75" s="7" t="s">
        <v>154</v>
      </c>
      <c r="F75" s="8" t="s">
        <v>155</v>
      </c>
      <c r="G75" s="7" t="s">
        <v>22</v>
      </c>
      <c r="H75" s="9">
        <v>8</v>
      </c>
      <c r="I75" s="26" t="s">
        <v>52</v>
      </c>
      <c r="J75" s="10">
        <v>1650</v>
      </c>
      <c r="K75" s="27" t="s">
        <v>52</v>
      </c>
      <c r="L75" s="10">
        <v>1590</v>
      </c>
      <c r="M75" s="10">
        <v>3000</v>
      </c>
      <c r="N75" s="11">
        <v>4902560260367</v>
      </c>
    </row>
    <row r="76" spans="1:14" ht="15.95" customHeight="1">
      <c r="A76" s="6">
        <v>72</v>
      </c>
      <c r="B76" s="6">
        <v>26023561</v>
      </c>
      <c r="C76" s="26" t="s">
        <v>52</v>
      </c>
      <c r="D76" s="7" t="s">
        <v>149</v>
      </c>
      <c r="E76" s="7" t="s">
        <v>156</v>
      </c>
      <c r="F76" s="8" t="s">
        <v>157</v>
      </c>
      <c r="G76" s="7" t="s">
        <v>22</v>
      </c>
      <c r="H76" s="9">
        <v>4</v>
      </c>
      <c r="I76" s="26" t="s">
        <v>52</v>
      </c>
      <c r="J76" s="10">
        <v>2040</v>
      </c>
      <c r="K76" s="27" t="s">
        <v>52</v>
      </c>
      <c r="L76" s="10">
        <v>1970</v>
      </c>
      <c r="M76" s="10">
        <v>3000</v>
      </c>
      <c r="N76" s="11">
        <v>4902560267762</v>
      </c>
    </row>
    <row r="77" spans="1:14" ht="15.95" customHeight="1">
      <c r="A77" s="6">
        <v>73</v>
      </c>
      <c r="B77" s="6">
        <v>26015061</v>
      </c>
      <c r="C77" s="26" t="s">
        <v>52</v>
      </c>
      <c r="D77" s="7" t="s">
        <v>149</v>
      </c>
      <c r="E77" s="7" t="s">
        <v>158</v>
      </c>
      <c r="F77" s="8" t="s">
        <v>159</v>
      </c>
      <c r="G77" s="7" t="s">
        <v>22</v>
      </c>
      <c r="H77" s="9">
        <v>3</v>
      </c>
      <c r="I77" s="26" t="s">
        <v>52</v>
      </c>
      <c r="J77" s="10">
        <v>2170</v>
      </c>
      <c r="K77" s="27" t="s">
        <v>52</v>
      </c>
      <c r="L77" s="10">
        <v>2110</v>
      </c>
      <c r="M77" s="10">
        <v>3000</v>
      </c>
      <c r="N77" s="11">
        <v>4902560268073</v>
      </c>
    </row>
    <row r="78" spans="1:14" ht="15.95" customHeight="1">
      <c r="A78" s="6">
        <v>74</v>
      </c>
      <c r="B78" s="6">
        <v>26015071</v>
      </c>
      <c r="C78" s="26" t="s">
        <v>52</v>
      </c>
      <c r="D78" s="7" t="s">
        <v>160</v>
      </c>
      <c r="E78" s="7" t="s">
        <v>161</v>
      </c>
      <c r="F78" s="8" t="s">
        <v>162</v>
      </c>
      <c r="G78" s="7" t="s">
        <v>22</v>
      </c>
      <c r="H78" s="9">
        <v>6</v>
      </c>
      <c r="I78" s="26" t="s">
        <v>52</v>
      </c>
      <c r="J78" s="10">
        <v>2700</v>
      </c>
      <c r="K78" s="27" t="s">
        <v>52</v>
      </c>
      <c r="L78" s="10">
        <v>2590</v>
      </c>
      <c r="M78" s="10">
        <v>5000</v>
      </c>
      <c r="N78" s="11">
        <v>4550084375557</v>
      </c>
    </row>
    <row r="79" spans="1:14" ht="15.95" customHeight="1">
      <c r="A79" s="6">
        <v>75</v>
      </c>
      <c r="B79" s="6">
        <v>26015081</v>
      </c>
      <c r="C79" s="26" t="s">
        <v>52</v>
      </c>
      <c r="D79" s="7" t="s">
        <v>163</v>
      </c>
      <c r="E79" s="7" t="s">
        <v>164</v>
      </c>
      <c r="F79" s="28" t="s">
        <v>165</v>
      </c>
      <c r="G79" s="7" t="s">
        <v>22</v>
      </c>
      <c r="H79" s="9">
        <v>5</v>
      </c>
      <c r="I79" s="26" t="s">
        <v>52</v>
      </c>
      <c r="J79" s="10">
        <v>2490</v>
      </c>
      <c r="K79" s="27" t="s">
        <v>52</v>
      </c>
      <c r="L79" s="10">
        <v>2390</v>
      </c>
      <c r="M79" s="10">
        <v>5000</v>
      </c>
      <c r="N79" s="11">
        <v>4550084375526</v>
      </c>
    </row>
    <row r="80" spans="1:14" ht="15.95" customHeight="1">
      <c r="A80" s="6">
        <v>76</v>
      </c>
      <c r="B80" s="6">
        <v>26015091</v>
      </c>
      <c r="C80" s="26" t="s">
        <v>52</v>
      </c>
      <c r="D80" s="7" t="s">
        <v>166</v>
      </c>
      <c r="E80" s="7" t="s">
        <v>167</v>
      </c>
      <c r="F80" s="8" t="s">
        <v>168</v>
      </c>
      <c r="G80" s="7" t="s">
        <v>22</v>
      </c>
      <c r="H80" s="9">
        <v>6</v>
      </c>
      <c r="I80" s="26" t="s">
        <v>52</v>
      </c>
      <c r="J80" s="10">
        <v>1750</v>
      </c>
      <c r="K80" s="27" t="s">
        <v>52</v>
      </c>
      <c r="L80" s="10">
        <v>1690</v>
      </c>
      <c r="M80" s="10">
        <v>3000</v>
      </c>
      <c r="N80" s="11">
        <v>4550084375496</v>
      </c>
    </row>
    <row r="81" spans="1:14" ht="15.95" customHeight="1">
      <c r="A81" s="6">
        <v>77</v>
      </c>
      <c r="B81" s="6">
        <v>26011681</v>
      </c>
      <c r="C81" s="26" t="s">
        <v>52</v>
      </c>
      <c r="D81" s="7" t="s">
        <v>166</v>
      </c>
      <c r="E81" s="7" t="s">
        <v>169</v>
      </c>
      <c r="F81" s="8" t="s">
        <v>170</v>
      </c>
      <c r="G81" s="7" t="s">
        <v>22</v>
      </c>
      <c r="H81" s="9">
        <v>5</v>
      </c>
      <c r="I81" s="26" t="s">
        <v>52</v>
      </c>
      <c r="J81" s="10">
        <v>2490</v>
      </c>
      <c r="K81" s="27" t="s">
        <v>52</v>
      </c>
      <c r="L81" s="10">
        <v>2390</v>
      </c>
      <c r="M81" s="10">
        <v>5000</v>
      </c>
      <c r="N81" s="11">
        <v>4550084350219</v>
      </c>
    </row>
    <row r="82" spans="1:14" ht="15.95" customHeight="1">
      <c r="A82" s="6">
        <v>78</v>
      </c>
      <c r="B82" s="6">
        <v>26022371</v>
      </c>
      <c r="C82" s="26" t="s">
        <v>52</v>
      </c>
      <c r="D82" s="7" t="s">
        <v>166</v>
      </c>
      <c r="E82" s="7" t="s">
        <v>171</v>
      </c>
      <c r="F82" s="8" t="s">
        <v>172</v>
      </c>
      <c r="G82" s="7" t="s">
        <v>22</v>
      </c>
      <c r="H82" s="9">
        <v>6</v>
      </c>
      <c r="I82" s="26" t="s">
        <v>52</v>
      </c>
      <c r="J82" s="10">
        <v>1810</v>
      </c>
      <c r="K82" s="27" t="s">
        <v>52</v>
      </c>
      <c r="L82" s="10">
        <v>1750</v>
      </c>
      <c r="M82" s="10">
        <v>3000</v>
      </c>
      <c r="N82" s="11">
        <v>4550084364544</v>
      </c>
    </row>
    <row r="83" spans="1:14" ht="15.95" customHeight="1">
      <c r="A83" s="6">
        <v>79</v>
      </c>
      <c r="B83" s="6">
        <v>26017361</v>
      </c>
      <c r="C83" s="26" t="s">
        <v>52</v>
      </c>
      <c r="D83" s="7" t="s">
        <v>166</v>
      </c>
      <c r="E83" s="7" t="s">
        <v>173</v>
      </c>
      <c r="F83" s="8" t="s">
        <v>174</v>
      </c>
      <c r="G83" s="7" t="s">
        <v>22</v>
      </c>
      <c r="H83" s="9">
        <v>8</v>
      </c>
      <c r="I83" s="26" t="s">
        <v>52</v>
      </c>
      <c r="J83" s="10">
        <v>1530</v>
      </c>
      <c r="K83" s="27" t="s">
        <v>52</v>
      </c>
      <c r="L83" s="10">
        <v>1450</v>
      </c>
      <c r="M83" s="10">
        <v>3500</v>
      </c>
      <c r="N83" s="11">
        <v>4550084364568</v>
      </c>
    </row>
    <row r="84" spans="1:14" ht="15.95" customHeight="1">
      <c r="A84" s="6">
        <v>80</v>
      </c>
      <c r="B84" s="6">
        <v>26017401</v>
      </c>
      <c r="C84" s="26" t="s">
        <v>52</v>
      </c>
      <c r="D84" s="7" t="s">
        <v>166</v>
      </c>
      <c r="E84" s="7" t="s">
        <v>175</v>
      </c>
      <c r="F84" s="8" t="s">
        <v>176</v>
      </c>
      <c r="G84" s="7" t="s">
        <v>22</v>
      </c>
      <c r="H84" s="9">
        <v>5</v>
      </c>
      <c r="I84" s="26" t="s">
        <v>52</v>
      </c>
      <c r="J84" s="10">
        <v>2180</v>
      </c>
      <c r="K84" s="27" t="s">
        <v>52</v>
      </c>
      <c r="L84" s="10">
        <v>2080</v>
      </c>
      <c r="M84" s="10">
        <v>5000</v>
      </c>
      <c r="N84" s="11">
        <v>4550084364575</v>
      </c>
    </row>
    <row r="85" spans="1:14" ht="15.95" customHeight="1">
      <c r="A85" s="6">
        <v>81</v>
      </c>
      <c r="B85" s="6">
        <v>26015101</v>
      </c>
      <c r="C85" s="26" t="s">
        <v>52</v>
      </c>
      <c r="D85" s="7" t="s">
        <v>166</v>
      </c>
      <c r="E85" s="7" t="s">
        <v>177</v>
      </c>
      <c r="F85" s="8" t="s">
        <v>178</v>
      </c>
      <c r="G85" s="7" t="s">
        <v>22</v>
      </c>
      <c r="H85" s="9">
        <v>8</v>
      </c>
      <c r="I85" s="26" t="s">
        <v>52</v>
      </c>
      <c r="J85" s="10">
        <v>1650</v>
      </c>
      <c r="K85" s="27" t="s">
        <v>52</v>
      </c>
      <c r="L85" s="10">
        <v>1590</v>
      </c>
      <c r="M85" s="10">
        <v>3000</v>
      </c>
      <c r="N85" s="11">
        <v>4550084375458</v>
      </c>
    </row>
    <row r="86" spans="1:14" ht="15.95" customHeight="1">
      <c r="A86" s="6">
        <v>82</v>
      </c>
      <c r="B86" s="6">
        <v>26012821</v>
      </c>
      <c r="C86" s="26" t="s">
        <v>52</v>
      </c>
      <c r="D86" s="7" t="s">
        <v>68</v>
      </c>
      <c r="E86" s="7" t="s">
        <v>179</v>
      </c>
      <c r="F86" s="8" t="s">
        <v>180</v>
      </c>
      <c r="G86" s="7" t="s">
        <v>36</v>
      </c>
      <c r="H86" s="9">
        <v>8</v>
      </c>
      <c r="I86" s="26" t="s">
        <v>52</v>
      </c>
      <c r="J86" s="10">
        <v>780</v>
      </c>
      <c r="K86" s="27" t="s">
        <v>52</v>
      </c>
      <c r="L86" s="10">
        <v>750</v>
      </c>
      <c r="M86" s="10">
        <v>1500</v>
      </c>
      <c r="N86" s="11">
        <v>4520075007231</v>
      </c>
    </row>
    <row r="87" spans="1:14" ht="15.95" customHeight="1">
      <c r="A87" s="6">
        <v>83</v>
      </c>
      <c r="B87" s="6">
        <v>26022501</v>
      </c>
      <c r="C87" s="26" t="s">
        <v>52</v>
      </c>
      <c r="D87" s="7" t="s">
        <v>68</v>
      </c>
      <c r="E87" s="7" t="s">
        <v>181</v>
      </c>
      <c r="F87" s="8" t="s">
        <v>182</v>
      </c>
      <c r="G87" s="7" t="s">
        <v>22</v>
      </c>
      <c r="H87" s="9">
        <v>8</v>
      </c>
      <c r="I87" s="26" t="s">
        <v>52</v>
      </c>
      <c r="J87" s="10">
        <v>780</v>
      </c>
      <c r="K87" s="27" t="s">
        <v>52</v>
      </c>
      <c r="L87" s="10">
        <v>750</v>
      </c>
      <c r="M87" s="10">
        <v>1500</v>
      </c>
      <c r="N87" s="11">
        <v>4986859148178</v>
      </c>
    </row>
    <row r="88" spans="1:14" ht="15.95" customHeight="1">
      <c r="A88" s="6">
        <v>84</v>
      </c>
      <c r="B88" s="6">
        <v>26017141</v>
      </c>
      <c r="C88" s="26" t="s">
        <v>52</v>
      </c>
      <c r="D88" s="7" t="s">
        <v>84</v>
      </c>
      <c r="E88" s="7" t="s">
        <v>183</v>
      </c>
      <c r="F88" s="8" t="s">
        <v>184</v>
      </c>
      <c r="G88" s="7" t="s">
        <v>22</v>
      </c>
      <c r="H88" s="9">
        <v>8</v>
      </c>
      <c r="I88" s="26" t="s">
        <v>52</v>
      </c>
      <c r="J88" s="10">
        <v>780</v>
      </c>
      <c r="K88" s="27" t="s">
        <v>52</v>
      </c>
      <c r="L88" s="10">
        <v>750</v>
      </c>
      <c r="M88" s="10">
        <v>1500</v>
      </c>
      <c r="N88" s="11">
        <v>4954420834058</v>
      </c>
    </row>
    <row r="89" spans="1:14" ht="15.95" customHeight="1">
      <c r="A89" s="6">
        <v>85</v>
      </c>
      <c r="B89" s="6">
        <v>26017521</v>
      </c>
      <c r="C89" s="26" t="s">
        <v>52</v>
      </c>
      <c r="D89" s="7" t="s">
        <v>68</v>
      </c>
      <c r="E89" s="7" t="s">
        <v>185</v>
      </c>
      <c r="F89" s="8" t="s">
        <v>186</v>
      </c>
      <c r="G89" s="7" t="s">
        <v>22</v>
      </c>
      <c r="H89" s="9">
        <v>10</v>
      </c>
      <c r="I89" s="26" t="s">
        <v>52</v>
      </c>
      <c r="J89" s="10">
        <v>680</v>
      </c>
      <c r="K89" s="27" t="s">
        <v>52</v>
      </c>
      <c r="L89" s="10">
        <v>650</v>
      </c>
      <c r="M89" s="10" t="s">
        <v>187</v>
      </c>
      <c r="N89" s="11">
        <v>4962278103547</v>
      </c>
    </row>
    <row r="90" spans="1:14" ht="15.95" customHeight="1">
      <c r="A90" s="6">
        <v>86</v>
      </c>
      <c r="B90" s="6">
        <v>26017511</v>
      </c>
      <c r="C90" s="26" t="s">
        <v>52</v>
      </c>
      <c r="D90" s="7" t="s">
        <v>84</v>
      </c>
      <c r="E90" s="7" t="s">
        <v>188</v>
      </c>
      <c r="F90" s="8" t="s">
        <v>189</v>
      </c>
      <c r="G90" s="7" t="s">
        <v>22</v>
      </c>
      <c r="H90" s="9">
        <v>10</v>
      </c>
      <c r="I90" s="26" t="s">
        <v>52</v>
      </c>
      <c r="J90" s="10">
        <v>680</v>
      </c>
      <c r="K90" s="27" t="s">
        <v>52</v>
      </c>
      <c r="L90" s="10">
        <v>650</v>
      </c>
      <c r="M90" s="10" t="s">
        <v>187</v>
      </c>
      <c r="N90" s="11">
        <v>4962278103554</v>
      </c>
    </row>
    <row r="91" spans="1:14" ht="15.95" customHeight="1">
      <c r="A91" s="6">
        <v>87</v>
      </c>
      <c r="B91" s="6">
        <v>26022541</v>
      </c>
      <c r="C91" s="26" t="s">
        <v>52</v>
      </c>
      <c r="D91" s="7" t="s">
        <v>84</v>
      </c>
      <c r="E91" s="7" t="s">
        <v>190</v>
      </c>
      <c r="F91" s="8" t="s">
        <v>191</v>
      </c>
      <c r="G91" s="7" t="s">
        <v>36</v>
      </c>
      <c r="H91" s="9">
        <v>6</v>
      </c>
      <c r="I91" s="26" t="s">
        <v>52</v>
      </c>
      <c r="J91" s="10">
        <v>760</v>
      </c>
      <c r="K91" s="27" t="s">
        <v>52</v>
      </c>
      <c r="L91" s="10">
        <v>730</v>
      </c>
      <c r="M91" s="10">
        <v>1500</v>
      </c>
      <c r="N91" s="11">
        <v>4582147994221</v>
      </c>
    </row>
    <row r="92" spans="1:14" ht="15.95" customHeight="1">
      <c r="A92" s="6">
        <v>88</v>
      </c>
      <c r="B92" s="6">
        <v>26022531</v>
      </c>
      <c r="C92" s="26" t="s">
        <v>52</v>
      </c>
      <c r="D92" s="7" t="s">
        <v>84</v>
      </c>
      <c r="E92" s="7" t="s">
        <v>192</v>
      </c>
      <c r="F92" s="8" t="s">
        <v>193</v>
      </c>
      <c r="G92" s="7" t="s">
        <v>36</v>
      </c>
      <c r="H92" s="9">
        <v>8</v>
      </c>
      <c r="I92" s="26" t="s">
        <v>52</v>
      </c>
      <c r="J92" s="10">
        <v>780</v>
      </c>
      <c r="K92" s="27" t="s">
        <v>52</v>
      </c>
      <c r="L92" s="10">
        <v>750</v>
      </c>
      <c r="M92" s="10">
        <v>1500</v>
      </c>
      <c r="N92" s="11">
        <v>4901961504285</v>
      </c>
    </row>
  </sheetData>
  <mergeCells count="13">
    <mergeCell ref="N3:N4"/>
    <mergeCell ref="A1:F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M4"/>
  </mergeCells>
  <phoneticPr fontId="3"/>
  <pageMargins left="0.7" right="0.7" top="0.75" bottom="0.75" header="0.3" footer="0.3"/>
  <pageSetup paperSize="9" scale="5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view="pageBreakPreview" zoomScale="60" zoomScaleNormal="100" workbookViewId="0">
      <selection activeCell="A2" sqref="A2"/>
    </sheetView>
  </sheetViews>
  <sheetFormatPr defaultRowHeight="13.5"/>
  <cols>
    <col min="1" max="1" width="4.25" style="1" customWidth="1"/>
    <col min="2" max="2" width="10.625" style="4" customWidth="1"/>
    <col min="3" max="3" width="10.625" style="1" customWidth="1"/>
    <col min="4" max="4" width="10.375" style="1" customWidth="1"/>
    <col min="5" max="5" width="9" style="1"/>
    <col min="6" max="6" width="52.75" style="4" customWidth="1"/>
    <col min="7" max="7" width="8.875" style="1" customWidth="1"/>
    <col min="8" max="8" width="4.625" style="1" customWidth="1"/>
    <col min="9" max="9" width="8.625" style="1" customWidth="1"/>
    <col min="10" max="10" width="9" style="2" customWidth="1"/>
    <col min="11" max="12" width="9" style="2"/>
    <col min="13" max="13" width="11.625" style="1" customWidth="1"/>
    <col min="14" max="14" width="16.25" style="3" customWidth="1"/>
    <col min="15" max="256" width="9" style="4"/>
    <col min="257" max="257" width="4.25" style="4" customWidth="1"/>
    <col min="258" max="259" width="10.625" style="4" customWidth="1"/>
    <col min="260" max="260" width="10.375" style="4" customWidth="1"/>
    <col min="261" max="261" width="9" style="4"/>
    <col min="262" max="262" width="52.75" style="4" customWidth="1"/>
    <col min="263" max="263" width="8.875" style="4" customWidth="1"/>
    <col min="264" max="264" width="4.625" style="4" customWidth="1"/>
    <col min="265" max="265" width="8.625" style="4" customWidth="1"/>
    <col min="266" max="266" width="9" style="4" customWidth="1"/>
    <col min="267" max="268" width="9" style="4"/>
    <col min="269" max="269" width="11.625" style="4" customWidth="1"/>
    <col min="270" max="270" width="16.25" style="4" customWidth="1"/>
    <col min="271" max="512" width="9" style="4"/>
    <col min="513" max="513" width="4.25" style="4" customWidth="1"/>
    <col min="514" max="515" width="10.625" style="4" customWidth="1"/>
    <col min="516" max="516" width="10.375" style="4" customWidth="1"/>
    <col min="517" max="517" width="9" style="4"/>
    <col min="518" max="518" width="52.75" style="4" customWidth="1"/>
    <col min="519" max="519" width="8.875" style="4" customWidth="1"/>
    <col min="520" max="520" width="4.625" style="4" customWidth="1"/>
    <col min="521" max="521" width="8.625" style="4" customWidth="1"/>
    <col min="522" max="522" width="9" style="4" customWidth="1"/>
    <col min="523" max="524" width="9" style="4"/>
    <col min="525" max="525" width="11.625" style="4" customWidth="1"/>
    <col min="526" max="526" width="16.25" style="4" customWidth="1"/>
    <col min="527" max="768" width="9" style="4"/>
    <col min="769" max="769" width="4.25" style="4" customWidth="1"/>
    <col min="770" max="771" width="10.625" style="4" customWidth="1"/>
    <col min="772" max="772" width="10.375" style="4" customWidth="1"/>
    <col min="773" max="773" width="9" style="4"/>
    <col min="774" max="774" width="52.75" style="4" customWidth="1"/>
    <col min="775" max="775" width="8.875" style="4" customWidth="1"/>
    <col min="776" max="776" width="4.625" style="4" customWidth="1"/>
    <col min="777" max="777" width="8.625" style="4" customWidth="1"/>
    <col min="778" max="778" width="9" style="4" customWidth="1"/>
    <col min="779" max="780" width="9" style="4"/>
    <col min="781" max="781" width="11.625" style="4" customWidth="1"/>
    <col min="782" max="782" width="16.25" style="4" customWidth="1"/>
    <col min="783" max="1024" width="9" style="4"/>
    <col min="1025" max="1025" width="4.25" style="4" customWidth="1"/>
    <col min="1026" max="1027" width="10.625" style="4" customWidth="1"/>
    <col min="1028" max="1028" width="10.375" style="4" customWidth="1"/>
    <col min="1029" max="1029" width="9" style="4"/>
    <col min="1030" max="1030" width="52.75" style="4" customWidth="1"/>
    <col min="1031" max="1031" width="8.875" style="4" customWidth="1"/>
    <col min="1032" max="1032" width="4.625" style="4" customWidth="1"/>
    <col min="1033" max="1033" width="8.625" style="4" customWidth="1"/>
    <col min="1034" max="1034" width="9" style="4" customWidth="1"/>
    <col min="1035" max="1036" width="9" style="4"/>
    <col min="1037" max="1037" width="11.625" style="4" customWidth="1"/>
    <col min="1038" max="1038" width="16.25" style="4" customWidth="1"/>
    <col min="1039" max="1280" width="9" style="4"/>
    <col min="1281" max="1281" width="4.25" style="4" customWidth="1"/>
    <col min="1282" max="1283" width="10.625" style="4" customWidth="1"/>
    <col min="1284" max="1284" width="10.375" style="4" customWidth="1"/>
    <col min="1285" max="1285" width="9" style="4"/>
    <col min="1286" max="1286" width="52.75" style="4" customWidth="1"/>
    <col min="1287" max="1287" width="8.875" style="4" customWidth="1"/>
    <col min="1288" max="1288" width="4.625" style="4" customWidth="1"/>
    <col min="1289" max="1289" width="8.625" style="4" customWidth="1"/>
    <col min="1290" max="1290" width="9" style="4" customWidth="1"/>
    <col min="1291" max="1292" width="9" style="4"/>
    <col min="1293" max="1293" width="11.625" style="4" customWidth="1"/>
    <col min="1294" max="1294" width="16.25" style="4" customWidth="1"/>
    <col min="1295" max="1536" width="9" style="4"/>
    <col min="1537" max="1537" width="4.25" style="4" customWidth="1"/>
    <col min="1538" max="1539" width="10.625" style="4" customWidth="1"/>
    <col min="1540" max="1540" width="10.375" style="4" customWidth="1"/>
    <col min="1541" max="1541" width="9" style="4"/>
    <col min="1542" max="1542" width="52.75" style="4" customWidth="1"/>
    <col min="1543" max="1543" width="8.875" style="4" customWidth="1"/>
    <col min="1544" max="1544" width="4.625" style="4" customWidth="1"/>
    <col min="1545" max="1545" width="8.625" style="4" customWidth="1"/>
    <col min="1546" max="1546" width="9" style="4" customWidth="1"/>
    <col min="1547" max="1548" width="9" style="4"/>
    <col min="1549" max="1549" width="11.625" style="4" customWidth="1"/>
    <col min="1550" max="1550" width="16.25" style="4" customWidth="1"/>
    <col min="1551" max="1792" width="9" style="4"/>
    <col min="1793" max="1793" width="4.25" style="4" customWidth="1"/>
    <col min="1794" max="1795" width="10.625" style="4" customWidth="1"/>
    <col min="1796" max="1796" width="10.375" style="4" customWidth="1"/>
    <col min="1797" max="1797" width="9" style="4"/>
    <col min="1798" max="1798" width="52.75" style="4" customWidth="1"/>
    <col min="1799" max="1799" width="8.875" style="4" customWidth="1"/>
    <col min="1800" max="1800" width="4.625" style="4" customWidth="1"/>
    <col min="1801" max="1801" width="8.625" style="4" customWidth="1"/>
    <col min="1802" max="1802" width="9" style="4" customWidth="1"/>
    <col min="1803" max="1804" width="9" style="4"/>
    <col min="1805" max="1805" width="11.625" style="4" customWidth="1"/>
    <col min="1806" max="1806" width="16.25" style="4" customWidth="1"/>
    <col min="1807" max="2048" width="9" style="4"/>
    <col min="2049" max="2049" width="4.25" style="4" customWidth="1"/>
    <col min="2050" max="2051" width="10.625" style="4" customWidth="1"/>
    <col min="2052" max="2052" width="10.375" style="4" customWidth="1"/>
    <col min="2053" max="2053" width="9" style="4"/>
    <col min="2054" max="2054" width="52.75" style="4" customWidth="1"/>
    <col min="2055" max="2055" width="8.875" style="4" customWidth="1"/>
    <col min="2056" max="2056" width="4.625" style="4" customWidth="1"/>
    <col min="2057" max="2057" width="8.625" style="4" customWidth="1"/>
    <col min="2058" max="2058" width="9" style="4" customWidth="1"/>
    <col min="2059" max="2060" width="9" style="4"/>
    <col min="2061" max="2061" width="11.625" style="4" customWidth="1"/>
    <col min="2062" max="2062" width="16.25" style="4" customWidth="1"/>
    <col min="2063" max="2304" width="9" style="4"/>
    <col min="2305" max="2305" width="4.25" style="4" customWidth="1"/>
    <col min="2306" max="2307" width="10.625" style="4" customWidth="1"/>
    <col min="2308" max="2308" width="10.375" style="4" customWidth="1"/>
    <col min="2309" max="2309" width="9" style="4"/>
    <col min="2310" max="2310" width="52.75" style="4" customWidth="1"/>
    <col min="2311" max="2311" width="8.875" style="4" customWidth="1"/>
    <col min="2312" max="2312" width="4.625" style="4" customWidth="1"/>
    <col min="2313" max="2313" width="8.625" style="4" customWidth="1"/>
    <col min="2314" max="2314" width="9" style="4" customWidth="1"/>
    <col min="2315" max="2316" width="9" style="4"/>
    <col min="2317" max="2317" width="11.625" style="4" customWidth="1"/>
    <col min="2318" max="2318" width="16.25" style="4" customWidth="1"/>
    <col min="2319" max="2560" width="9" style="4"/>
    <col min="2561" max="2561" width="4.25" style="4" customWidth="1"/>
    <col min="2562" max="2563" width="10.625" style="4" customWidth="1"/>
    <col min="2564" max="2564" width="10.375" style="4" customWidth="1"/>
    <col min="2565" max="2565" width="9" style="4"/>
    <col min="2566" max="2566" width="52.75" style="4" customWidth="1"/>
    <col min="2567" max="2567" width="8.875" style="4" customWidth="1"/>
    <col min="2568" max="2568" width="4.625" style="4" customWidth="1"/>
    <col min="2569" max="2569" width="8.625" style="4" customWidth="1"/>
    <col min="2570" max="2570" width="9" style="4" customWidth="1"/>
    <col min="2571" max="2572" width="9" style="4"/>
    <col min="2573" max="2573" width="11.625" style="4" customWidth="1"/>
    <col min="2574" max="2574" width="16.25" style="4" customWidth="1"/>
    <col min="2575" max="2816" width="9" style="4"/>
    <col min="2817" max="2817" width="4.25" style="4" customWidth="1"/>
    <col min="2818" max="2819" width="10.625" style="4" customWidth="1"/>
    <col min="2820" max="2820" width="10.375" style="4" customWidth="1"/>
    <col min="2821" max="2821" width="9" style="4"/>
    <col min="2822" max="2822" width="52.75" style="4" customWidth="1"/>
    <col min="2823" max="2823" width="8.875" style="4" customWidth="1"/>
    <col min="2824" max="2824" width="4.625" style="4" customWidth="1"/>
    <col min="2825" max="2825" width="8.625" style="4" customWidth="1"/>
    <col min="2826" max="2826" width="9" style="4" customWidth="1"/>
    <col min="2827" max="2828" width="9" style="4"/>
    <col min="2829" max="2829" width="11.625" style="4" customWidth="1"/>
    <col min="2830" max="2830" width="16.25" style="4" customWidth="1"/>
    <col min="2831" max="3072" width="9" style="4"/>
    <col min="3073" max="3073" width="4.25" style="4" customWidth="1"/>
    <col min="3074" max="3075" width="10.625" style="4" customWidth="1"/>
    <col min="3076" max="3076" width="10.375" style="4" customWidth="1"/>
    <col min="3077" max="3077" width="9" style="4"/>
    <col min="3078" max="3078" width="52.75" style="4" customWidth="1"/>
    <col min="3079" max="3079" width="8.875" style="4" customWidth="1"/>
    <col min="3080" max="3080" width="4.625" style="4" customWidth="1"/>
    <col min="3081" max="3081" width="8.625" style="4" customWidth="1"/>
    <col min="3082" max="3082" width="9" style="4" customWidth="1"/>
    <col min="3083" max="3084" width="9" style="4"/>
    <col min="3085" max="3085" width="11.625" style="4" customWidth="1"/>
    <col min="3086" max="3086" width="16.25" style="4" customWidth="1"/>
    <col min="3087" max="3328" width="9" style="4"/>
    <col min="3329" max="3329" width="4.25" style="4" customWidth="1"/>
    <col min="3330" max="3331" width="10.625" style="4" customWidth="1"/>
    <col min="3332" max="3332" width="10.375" style="4" customWidth="1"/>
    <col min="3333" max="3333" width="9" style="4"/>
    <col min="3334" max="3334" width="52.75" style="4" customWidth="1"/>
    <col min="3335" max="3335" width="8.875" style="4" customWidth="1"/>
    <col min="3336" max="3336" width="4.625" style="4" customWidth="1"/>
    <col min="3337" max="3337" width="8.625" style="4" customWidth="1"/>
    <col min="3338" max="3338" width="9" style="4" customWidth="1"/>
    <col min="3339" max="3340" width="9" style="4"/>
    <col min="3341" max="3341" width="11.625" style="4" customWidth="1"/>
    <col min="3342" max="3342" width="16.25" style="4" customWidth="1"/>
    <col min="3343" max="3584" width="9" style="4"/>
    <col min="3585" max="3585" width="4.25" style="4" customWidth="1"/>
    <col min="3586" max="3587" width="10.625" style="4" customWidth="1"/>
    <col min="3588" max="3588" width="10.375" style="4" customWidth="1"/>
    <col min="3589" max="3589" width="9" style="4"/>
    <col min="3590" max="3590" width="52.75" style="4" customWidth="1"/>
    <col min="3591" max="3591" width="8.875" style="4" customWidth="1"/>
    <col min="3592" max="3592" width="4.625" style="4" customWidth="1"/>
    <col min="3593" max="3593" width="8.625" style="4" customWidth="1"/>
    <col min="3594" max="3594" width="9" style="4" customWidth="1"/>
    <col min="3595" max="3596" width="9" style="4"/>
    <col min="3597" max="3597" width="11.625" style="4" customWidth="1"/>
    <col min="3598" max="3598" width="16.25" style="4" customWidth="1"/>
    <col min="3599" max="3840" width="9" style="4"/>
    <col min="3841" max="3841" width="4.25" style="4" customWidth="1"/>
    <col min="3842" max="3843" width="10.625" style="4" customWidth="1"/>
    <col min="3844" max="3844" width="10.375" style="4" customWidth="1"/>
    <col min="3845" max="3845" width="9" style="4"/>
    <col min="3846" max="3846" width="52.75" style="4" customWidth="1"/>
    <col min="3847" max="3847" width="8.875" style="4" customWidth="1"/>
    <col min="3848" max="3848" width="4.625" style="4" customWidth="1"/>
    <col min="3849" max="3849" width="8.625" style="4" customWidth="1"/>
    <col min="3850" max="3850" width="9" style="4" customWidth="1"/>
    <col min="3851" max="3852" width="9" style="4"/>
    <col min="3853" max="3853" width="11.625" style="4" customWidth="1"/>
    <col min="3854" max="3854" width="16.25" style="4" customWidth="1"/>
    <col min="3855" max="4096" width="9" style="4"/>
    <col min="4097" max="4097" width="4.25" style="4" customWidth="1"/>
    <col min="4098" max="4099" width="10.625" style="4" customWidth="1"/>
    <col min="4100" max="4100" width="10.375" style="4" customWidth="1"/>
    <col min="4101" max="4101" width="9" style="4"/>
    <col min="4102" max="4102" width="52.75" style="4" customWidth="1"/>
    <col min="4103" max="4103" width="8.875" style="4" customWidth="1"/>
    <col min="4104" max="4104" width="4.625" style="4" customWidth="1"/>
    <col min="4105" max="4105" width="8.625" style="4" customWidth="1"/>
    <col min="4106" max="4106" width="9" style="4" customWidth="1"/>
    <col min="4107" max="4108" width="9" style="4"/>
    <col min="4109" max="4109" width="11.625" style="4" customWidth="1"/>
    <col min="4110" max="4110" width="16.25" style="4" customWidth="1"/>
    <col min="4111" max="4352" width="9" style="4"/>
    <col min="4353" max="4353" width="4.25" style="4" customWidth="1"/>
    <col min="4354" max="4355" width="10.625" style="4" customWidth="1"/>
    <col min="4356" max="4356" width="10.375" style="4" customWidth="1"/>
    <col min="4357" max="4357" width="9" style="4"/>
    <col min="4358" max="4358" width="52.75" style="4" customWidth="1"/>
    <col min="4359" max="4359" width="8.875" style="4" customWidth="1"/>
    <col min="4360" max="4360" width="4.625" style="4" customWidth="1"/>
    <col min="4361" max="4361" width="8.625" style="4" customWidth="1"/>
    <col min="4362" max="4362" width="9" style="4" customWidth="1"/>
    <col min="4363" max="4364" width="9" style="4"/>
    <col min="4365" max="4365" width="11.625" style="4" customWidth="1"/>
    <col min="4366" max="4366" width="16.25" style="4" customWidth="1"/>
    <col min="4367" max="4608" width="9" style="4"/>
    <col min="4609" max="4609" width="4.25" style="4" customWidth="1"/>
    <col min="4610" max="4611" width="10.625" style="4" customWidth="1"/>
    <col min="4612" max="4612" width="10.375" style="4" customWidth="1"/>
    <col min="4613" max="4613" width="9" style="4"/>
    <col min="4614" max="4614" width="52.75" style="4" customWidth="1"/>
    <col min="4615" max="4615" width="8.875" style="4" customWidth="1"/>
    <col min="4616" max="4616" width="4.625" style="4" customWidth="1"/>
    <col min="4617" max="4617" width="8.625" style="4" customWidth="1"/>
    <col min="4618" max="4618" width="9" style="4" customWidth="1"/>
    <col min="4619" max="4620" width="9" style="4"/>
    <col min="4621" max="4621" width="11.625" style="4" customWidth="1"/>
    <col min="4622" max="4622" width="16.25" style="4" customWidth="1"/>
    <col min="4623" max="4864" width="9" style="4"/>
    <col min="4865" max="4865" width="4.25" style="4" customWidth="1"/>
    <col min="4866" max="4867" width="10.625" style="4" customWidth="1"/>
    <col min="4868" max="4868" width="10.375" style="4" customWidth="1"/>
    <col min="4869" max="4869" width="9" style="4"/>
    <col min="4870" max="4870" width="52.75" style="4" customWidth="1"/>
    <col min="4871" max="4871" width="8.875" style="4" customWidth="1"/>
    <col min="4872" max="4872" width="4.625" style="4" customWidth="1"/>
    <col min="4873" max="4873" width="8.625" style="4" customWidth="1"/>
    <col min="4874" max="4874" width="9" style="4" customWidth="1"/>
    <col min="4875" max="4876" width="9" style="4"/>
    <col min="4877" max="4877" width="11.625" style="4" customWidth="1"/>
    <col min="4878" max="4878" width="16.25" style="4" customWidth="1"/>
    <col min="4879" max="5120" width="9" style="4"/>
    <col min="5121" max="5121" width="4.25" style="4" customWidth="1"/>
    <col min="5122" max="5123" width="10.625" style="4" customWidth="1"/>
    <col min="5124" max="5124" width="10.375" style="4" customWidth="1"/>
    <col min="5125" max="5125" width="9" style="4"/>
    <col min="5126" max="5126" width="52.75" style="4" customWidth="1"/>
    <col min="5127" max="5127" width="8.875" style="4" customWidth="1"/>
    <col min="5128" max="5128" width="4.625" style="4" customWidth="1"/>
    <col min="5129" max="5129" width="8.625" style="4" customWidth="1"/>
    <col min="5130" max="5130" width="9" style="4" customWidth="1"/>
    <col min="5131" max="5132" width="9" style="4"/>
    <col min="5133" max="5133" width="11.625" style="4" customWidth="1"/>
    <col min="5134" max="5134" width="16.25" style="4" customWidth="1"/>
    <col min="5135" max="5376" width="9" style="4"/>
    <col min="5377" max="5377" width="4.25" style="4" customWidth="1"/>
    <col min="5378" max="5379" width="10.625" style="4" customWidth="1"/>
    <col min="5380" max="5380" width="10.375" style="4" customWidth="1"/>
    <col min="5381" max="5381" width="9" style="4"/>
    <col min="5382" max="5382" width="52.75" style="4" customWidth="1"/>
    <col min="5383" max="5383" width="8.875" style="4" customWidth="1"/>
    <col min="5384" max="5384" width="4.625" style="4" customWidth="1"/>
    <col min="5385" max="5385" width="8.625" style="4" customWidth="1"/>
    <col min="5386" max="5386" width="9" style="4" customWidth="1"/>
    <col min="5387" max="5388" width="9" style="4"/>
    <col min="5389" max="5389" width="11.625" style="4" customWidth="1"/>
    <col min="5390" max="5390" width="16.25" style="4" customWidth="1"/>
    <col min="5391" max="5632" width="9" style="4"/>
    <col min="5633" max="5633" width="4.25" style="4" customWidth="1"/>
    <col min="5634" max="5635" width="10.625" style="4" customWidth="1"/>
    <col min="5636" max="5636" width="10.375" style="4" customWidth="1"/>
    <col min="5637" max="5637" width="9" style="4"/>
    <col min="5638" max="5638" width="52.75" style="4" customWidth="1"/>
    <col min="5639" max="5639" width="8.875" style="4" customWidth="1"/>
    <col min="5640" max="5640" width="4.625" style="4" customWidth="1"/>
    <col min="5641" max="5641" width="8.625" style="4" customWidth="1"/>
    <col min="5642" max="5642" width="9" style="4" customWidth="1"/>
    <col min="5643" max="5644" width="9" style="4"/>
    <col min="5645" max="5645" width="11.625" style="4" customWidth="1"/>
    <col min="5646" max="5646" width="16.25" style="4" customWidth="1"/>
    <col min="5647" max="5888" width="9" style="4"/>
    <col min="5889" max="5889" width="4.25" style="4" customWidth="1"/>
    <col min="5890" max="5891" width="10.625" style="4" customWidth="1"/>
    <col min="5892" max="5892" width="10.375" style="4" customWidth="1"/>
    <col min="5893" max="5893" width="9" style="4"/>
    <col min="5894" max="5894" width="52.75" style="4" customWidth="1"/>
    <col min="5895" max="5895" width="8.875" style="4" customWidth="1"/>
    <col min="5896" max="5896" width="4.625" style="4" customWidth="1"/>
    <col min="5897" max="5897" width="8.625" style="4" customWidth="1"/>
    <col min="5898" max="5898" width="9" style="4" customWidth="1"/>
    <col min="5899" max="5900" width="9" style="4"/>
    <col min="5901" max="5901" width="11.625" style="4" customWidth="1"/>
    <col min="5902" max="5902" width="16.25" style="4" customWidth="1"/>
    <col min="5903" max="6144" width="9" style="4"/>
    <col min="6145" max="6145" width="4.25" style="4" customWidth="1"/>
    <col min="6146" max="6147" width="10.625" style="4" customWidth="1"/>
    <col min="6148" max="6148" width="10.375" style="4" customWidth="1"/>
    <col min="6149" max="6149" width="9" style="4"/>
    <col min="6150" max="6150" width="52.75" style="4" customWidth="1"/>
    <col min="6151" max="6151" width="8.875" style="4" customWidth="1"/>
    <col min="6152" max="6152" width="4.625" style="4" customWidth="1"/>
    <col min="6153" max="6153" width="8.625" style="4" customWidth="1"/>
    <col min="6154" max="6154" width="9" style="4" customWidth="1"/>
    <col min="6155" max="6156" width="9" style="4"/>
    <col min="6157" max="6157" width="11.625" style="4" customWidth="1"/>
    <col min="6158" max="6158" width="16.25" style="4" customWidth="1"/>
    <col min="6159" max="6400" width="9" style="4"/>
    <col min="6401" max="6401" width="4.25" style="4" customWidth="1"/>
    <col min="6402" max="6403" width="10.625" style="4" customWidth="1"/>
    <col min="6404" max="6404" width="10.375" style="4" customWidth="1"/>
    <col min="6405" max="6405" width="9" style="4"/>
    <col min="6406" max="6406" width="52.75" style="4" customWidth="1"/>
    <col min="6407" max="6407" width="8.875" style="4" customWidth="1"/>
    <col min="6408" max="6408" width="4.625" style="4" customWidth="1"/>
    <col min="6409" max="6409" width="8.625" style="4" customWidth="1"/>
    <col min="6410" max="6410" width="9" style="4" customWidth="1"/>
    <col min="6411" max="6412" width="9" style="4"/>
    <col min="6413" max="6413" width="11.625" style="4" customWidth="1"/>
    <col min="6414" max="6414" width="16.25" style="4" customWidth="1"/>
    <col min="6415" max="6656" width="9" style="4"/>
    <col min="6657" max="6657" width="4.25" style="4" customWidth="1"/>
    <col min="6658" max="6659" width="10.625" style="4" customWidth="1"/>
    <col min="6660" max="6660" width="10.375" style="4" customWidth="1"/>
    <col min="6661" max="6661" width="9" style="4"/>
    <col min="6662" max="6662" width="52.75" style="4" customWidth="1"/>
    <col min="6663" max="6663" width="8.875" style="4" customWidth="1"/>
    <col min="6664" max="6664" width="4.625" style="4" customWidth="1"/>
    <col min="6665" max="6665" width="8.625" style="4" customWidth="1"/>
    <col min="6666" max="6666" width="9" style="4" customWidth="1"/>
    <col min="6667" max="6668" width="9" style="4"/>
    <col min="6669" max="6669" width="11.625" style="4" customWidth="1"/>
    <col min="6670" max="6670" width="16.25" style="4" customWidth="1"/>
    <col min="6671" max="6912" width="9" style="4"/>
    <col min="6913" max="6913" width="4.25" style="4" customWidth="1"/>
    <col min="6914" max="6915" width="10.625" style="4" customWidth="1"/>
    <col min="6916" max="6916" width="10.375" style="4" customWidth="1"/>
    <col min="6917" max="6917" width="9" style="4"/>
    <col min="6918" max="6918" width="52.75" style="4" customWidth="1"/>
    <col min="6919" max="6919" width="8.875" style="4" customWidth="1"/>
    <col min="6920" max="6920" width="4.625" style="4" customWidth="1"/>
    <col min="6921" max="6921" width="8.625" style="4" customWidth="1"/>
    <col min="6922" max="6922" width="9" style="4" customWidth="1"/>
    <col min="6923" max="6924" width="9" style="4"/>
    <col min="6925" max="6925" width="11.625" style="4" customWidth="1"/>
    <col min="6926" max="6926" width="16.25" style="4" customWidth="1"/>
    <col min="6927" max="7168" width="9" style="4"/>
    <col min="7169" max="7169" width="4.25" style="4" customWidth="1"/>
    <col min="7170" max="7171" width="10.625" style="4" customWidth="1"/>
    <col min="7172" max="7172" width="10.375" style="4" customWidth="1"/>
    <col min="7173" max="7173" width="9" style="4"/>
    <col min="7174" max="7174" width="52.75" style="4" customWidth="1"/>
    <col min="7175" max="7175" width="8.875" style="4" customWidth="1"/>
    <col min="7176" max="7176" width="4.625" style="4" customWidth="1"/>
    <col min="7177" max="7177" width="8.625" style="4" customWidth="1"/>
    <col min="7178" max="7178" width="9" style="4" customWidth="1"/>
    <col min="7179" max="7180" width="9" style="4"/>
    <col min="7181" max="7181" width="11.625" style="4" customWidth="1"/>
    <col min="7182" max="7182" width="16.25" style="4" customWidth="1"/>
    <col min="7183" max="7424" width="9" style="4"/>
    <col min="7425" max="7425" width="4.25" style="4" customWidth="1"/>
    <col min="7426" max="7427" width="10.625" style="4" customWidth="1"/>
    <col min="7428" max="7428" width="10.375" style="4" customWidth="1"/>
    <col min="7429" max="7429" width="9" style="4"/>
    <col min="7430" max="7430" width="52.75" style="4" customWidth="1"/>
    <col min="7431" max="7431" width="8.875" style="4" customWidth="1"/>
    <col min="7432" max="7432" width="4.625" style="4" customWidth="1"/>
    <col min="7433" max="7433" width="8.625" style="4" customWidth="1"/>
    <col min="7434" max="7434" width="9" style="4" customWidth="1"/>
    <col min="7435" max="7436" width="9" style="4"/>
    <col min="7437" max="7437" width="11.625" style="4" customWidth="1"/>
    <col min="7438" max="7438" width="16.25" style="4" customWidth="1"/>
    <col min="7439" max="7680" width="9" style="4"/>
    <col min="7681" max="7681" width="4.25" style="4" customWidth="1"/>
    <col min="7682" max="7683" width="10.625" style="4" customWidth="1"/>
    <col min="7684" max="7684" width="10.375" style="4" customWidth="1"/>
    <col min="7685" max="7685" width="9" style="4"/>
    <col min="7686" max="7686" width="52.75" style="4" customWidth="1"/>
    <col min="7687" max="7687" width="8.875" style="4" customWidth="1"/>
    <col min="7688" max="7688" width="4.625" style="4" customWidth="1"/>
    <col min="7689" max="7689" width="8.625" style="4" customWidth="1"/>
    <col min="7690" max="7690" width="9" style="4" customWidth="1"/>
    <col min="7691" max="7692" width="9" style="4"/>
    <col min="7693" max="7693" width="11.625" style="4" customWidth="1"/>
    <col min="7694" max="7694" width="16.25" style="4" customWidth="1"/>
    <col min="7695" max="7936" width="9" style="4"/>
    <col min="7937" max="7937" width="4.25" style="4" customWidth="1"/>
    <col min="7938" max="7939" width="10.625" style="4" customWidth="1"/>
    <col min="7940" max="7940" width="10.375" style="4" customWidth="1"/>
    <col min="7941" max="7941" width="9" style="4"/>
    <col min="7942" max="7942" width="52.75" style="4" customWidth="1"/>
    <col min="7943" max="7943" width="8.875" style="4" customWidth="1"/>
    <col min="7944" max="7944" width="4.625" style="4" customWidth="1"/>
    <col min="7945" max="7945" width="8.625" style="4" customWidth="1"/>
    <col min="7946" max="7946" width="9" style="4" customWidth="1"/>
    <col min="7947" max="7948" width="9" style="4"/>
    <col min="7949" max="7949" width="11.625" style="4" customWidth="1"/>
    <col min="7950" max="7950" width="16.25" style="4" customWidth="1"/>
    <col min="7951" max="8192" width="9" style="4"/>
    <col min="8193" max="8193" width="4.25" style="4" customWidth="1"/>
    <col min="8194" max="8195" width="10.625" style="4" customWidth="1"/>
    <col min="8196" max="8196" width="10.375" style="4" customWidth="1"/>
    <col min="8197" max="8197" width="9" style="4"/>
    <col min="8198" max="8198" width="52.75" style="4" customWidth="1"/>
    <col min="8199" max="8199" width="8.875" style="4" customWidth="1"/>
    <col min="8200" max="8200" width="4.625" style="4" customWidth="1"/>
    <col min="8201" max="8201" width="8.625" style="4" customWidth="1"/>
    <col min="8202" max="8202" width="9" style="4" customWidth="1"/>
    <col min="8203" max="8204" width="9" style="4"/>
    <col min="8205" max="8205" width="11.625" style="4" customWidth="1"/>
    <col min="8206" max="8206" width="16.25" style="4" customWidth="1"/>
    <col min="8207" max="8448" width="9" style="4"/>
    <col min="8449" max="8449" width="4.25" style="4" customWidth="1"/>
    <col min="8450" max="8451" width="10.625" style="4" customWidth="1"/>
    <col min="8452" max="8452" width="10.375" style="4" customWidth="1"/>
    <col min="8453" max="8453" width="9" style="4"/>
    <col min="8454" max="8454" width="52.75" style="4" customWidth="1"/>
    <col min="8455" max="8455" width="8.875" style="4" customWidth="1"/>
    <col min="8456" max="8456" width="4.625" style="4" customWidth="1"/>
    <col min="8457" max="8457" width="8.625" style="4" customWidth="1"/>
    <col min="8458" max="8458" width="9" style="4" customWidth="1"/>
    <col min="8459" max="8460" width="9" style="4"/>
    <col min="8461" max="8461" width="11.625" style="4" customWidth="1"/>
    <col min="8462" max="8462" width="16.25" style="4" customWidth="1"/>
    <col min="8463" max="8704" width="9" style="4"/>
    <col min="8705" max="8705" width="4.25" style="4" customWidth="1"/>
    <col min="8706" max="8707" width="10.625" style="4" customWidth="1"/>
    <col min="8708" max="8708" width="10.375" style="4" customWidth="1"/>
    <col min="8709" max="8709" width="9" style="4"/>
    <col min="8710" max="8710" width="52.75" style="4" customWidth="1"/>
    <col min="8711" max="8711" width="8.875" style="4" customWidth="1"/>
    <col min="8712" max="8712" width="4.625" style="4" customWidth="1"/>
    <col min="8713" max="8713" width="8.625" style="4" customWidth="1"/>
    <col min="8714" max="8714" width="9" style="4" customWidth="1"/>
    <col min="8715" max="8716" width="9" style="4"/>
    <col min="8717" max="8717" width="11.625" style="4" customWidth="1"/>
    <col min="8718" max="8718" width="16.25" style="4" customWidth="1"/>
    <col min="8719" max="8960" width="9" style="4"/>
    <col min="8961" max="8961" width="4.25" style="4" customWidth="1"/>
    <col min="8962" max="8963" width="10.625" style="4" customWidth="1"/>
    <col min="8964" max="8964" width="10.375" style="4" customWidth="1"/>
    <col min="8965" max="8965" width="9" style="4"/>
    <col min="8966" max="8966" width="52.75" style="4" customWidth="1"/>
    <col min="8967" max="8967" width="8.875" style="4" customWidth="1"/>
    <col min="8968" max="8968" width="4.625" style="4" customWidth="1"/>
    <col min="8969" max="8969" width="8.625" style="4" customWidth="1"/>
    <col min="8970" max="8970" width="9" style="4" customWidth="1"/>
    <col min="8971" max="8972" width="9" style="4"/>
    <col min="8973" max="8973" width="11.625" style="4" customWidth="1"/>
    <col min="8974" max="8974" width="16.25" style="4" customWidth="1"/>
    <col min="8975" max="9216" width="9" style="4"/>
    <col min="9217" max="9217" width="4.25" style="4" customWidth="1"/>
    <col min="9218" max="9219" width="10.625" style="4" customWidth="1"/>
    <col min="9220" max="9220" width="10.375" style="4" customWidth="1"/>
    <col min="9221" max="9221" width="9" style="4"/>
    <col min="9222" max="9222" width="52.75" style="4" customWidth="1"/>
    <col min="9223" max="9223" width="8.875" style="4" customWidth="1"/>
    <col min="9224" max="9224" width="4.625" style="4" customWidth="1"/>
    <col min="9225" max="9225" width="8.625" style="4" customWidth="1"/>
    <col min="9226" max="9226" width="9" style="4" customWidth="1"/>
    <col min="9227" max="9228" width="9" style="4"/>
    <col min="9229" max="9229" width="11.625" style="4" customWidth="1"/>
    <col min="9230" max="9230" width="16.25" style="4" customWidth="1"/>
    <col min="9231" max="9472" width="9" style="4"/>
    <col min="9473" max="9473" width="4.25" style="4" customWidth="1"/>
    <col min="9474" max="9475" width="10.625" style="4" customWidth="1"/>
    <col min="9476" max="9476" width="10.375" style="4" customWidth="1"/>
    <col min="9477" max="9477" width="9" style="4"/>
    <col min="9478" max="9478" width="52.75" style="4" customWidth="1"/>
    <col min="9479" max="9479" width="8.875" style="4" customWidth="1"/>
    <col min="9480" max="9480" width="4.625" style="4" customWidth="1"/>
    <col min="9481" max="9481" width="8.625" style="4" customWidth="1"/>
    <col min="9482" max="9482" width="9" style="4" customWidth="1"/>
    <col min="9483" max="9484" width="9" style="4"/>
    <col min="9485" max="9485" width="11.625" style="4" customWidth="1"/>
    <col min="9486" max="9486" width="16.25" style="4" customWidth="1"/>
    <col min="9487" max="9728" width="9" style="4"/>
    <col min="9729" max="9729" width="4.25" style="4" customWidth="1"/>
    <col min="9730" max="9731" width="10.625" style="4" customWidth="1"/>
    <col min="9732" max="9732" width="10.375" style="4" customWidth="1"/>
    <col min="9733" max="9733" width="9" style="4"/>
    <col min="9734" max="9734" width="52.75" style="4" customWidth="1"/>
    <col min="9735" max="9735" width="8.875" style="4" customWidth="1"/>
    <col min="9736" max="9736" width="4.625" style="4" customWidth="1"/>
    <col min="9737" max="9737" width="8.625" style="4" customWidth="1"/>
    <col min="9738" max="9738" width="9" style="4" customWidth="1"/>
    <col min="9739" max="9740" width="9" style="4"/>
    <col min="9741" max="9741" width="11.625" style="4" customWidth="1"/>
    <col min="9742" max="9742" width="16.25" style="4" customWidth="1"/>
    <col min="9743" max="9984" width="9" style="4"/>
    <col min="9985" max="9985" width="4.25" style="4" customWidth="1"/>
    <col min="9986" max="9987" width="10.625" style="4" customWidth="1"/>
    <col min="9988" max="9988" width="10.375" style="4" customWidth="1"/>
    <col min="9989" max="9989" width="9" style="4"/>
    <col min="9990" max="9990" width="52.75" style="4" customWidth="1"/>
    <col min="9991" max="9991" width="8.875" style="4" customWidth="1"/>
    <col min="9992" max="9992" width="4.625" style="4" customWidth="1"/>
    <col min="9993" max="9993" width="8.625" style="4" customWidth="1"/>
    <col min="9994" max="9994" width="9" style="4" customWidth="1"/>
    <col min="9995" max="9996" width="9" style="4"/>
    <col min="9997" max="9997" width="11.625" style="4" customWidth="1"/>
    <col min="9998" max="9998" width="16.25" style="4" customWidth="1"/>
    <col min="9999" max="10240" width="9" style="4"/>
    <col min="10241" max="10241" width="4.25" style="4" customWidth="1"/>
    <col min="10242" max="10243" width="10.625" style="4" customWidth="1"/>
    <col min="10244" max="10244" width="10.375" style="4" customWidth="1"/>
    <col min="10245" max="10245" width="9" style="4"/>
    <col min="10246" max="10246" width="52.75" style="4" customWidth="1"/>
    <col min="10247" max="10247" width="8.875" style="4" customWidth="1"/>
    <col min="10248" max="10248" width="4.625" style="4" customWidth="1"/>
    <col min="10249" max="10249" width="8.625" style="4" customWidth="1"/>
    <col min="10250" max="10250" width="9" style="4" customWidth="1"/>
    <col min="10251" max="10252" width="9" style="4"/>
    <col min="10253" max="10253" width="11.625" style="4" customWidth="1"/>
    <col min="10254" max="10254" width="16.25" style="4" customWidth="1"/>
    <col min="10255" max="10496" width="9" style="4"/>
    <col min="10497" max="10497" width="4.25" style="4" customWidth="1"/>
    <col min="10498" max="10499" width="10.625" style="4" customWidth="1"/>
    <col min="10500" max="10500" width="10.375" style="4" customWidth="1"/>
    <col min="10501" max="10501" width="9" style="4"/>
    <col min="10502" max="10502" width="52.75" style="4" customWidth="1"/>
    <col min="10503" max="10503" width="8.875" style="4" customWidth="1"/>
    <col min="10504" max="10504" width="4.625" style="4" customWidth="1"/>
    <col min="10505" max="10505" width="8.625" style="4" customWidth="1"/>
    <col min="10506" max="10506" width="9" style="4" customWidth="1"/>
    <col min="10507" max="10508" width="9" style="4"/>
    <col min="10509" max="10509" width="11.625" style="4" customWidth="1"/>
    <col min="10510" max="10510" width="16.25" style="4" customWidth="1"/>
    <col min="10511" max="10752" width="9" style="4"/>
    <col min="10753" max="10753" width="4.25" style="4" customWidth="1"/>
    <col min="10754" max="10755" width="10.625" style="4" customWidth="1"/>
    <col min="10756" max="10756" width="10.375" style="4" customWidth="1"/>
    <col min="10757" max="10757" width="9" style="4"/>
    <col min="10758" max="10758" width="52.75" style="4" customWidth="1"/>
    <col min="10759" max="10759" width="8.875" style="4" customWidth="1"/>
    <col min="10760" max="10760" width="4.625" style="4" customWidth="1"/>
    <col min="10761" max="10761" width="8.625" style="4" customWidth="1"/>
    <col min="10762" max="10762" width="9" style="4" customWidth="1"/>
    <col min="10763" max="10764" width="9" style="4"/>
    <col min="10765" max="10765" width="11.625" style="4" customWidth="1"/>
    <col min="10766" max="10766" width="16.25" style="4" customWidth="1"/>
    <col min="10767" max="11008" width="9" style="4"/>
    <col min="11009" max="11009" width="4.25" style="4" customWidth="1"/>
    <col min="11010" max="11011" width="10.625" style="4" customWidth="1"/>
    <col min="11012" max="11012" width="10.375" style="4" customWidth="1"/>
    <col min="11013" max="11013" width="9" style="4"/>
    <col min="11014" max="11014" width="52.75" style="4" customWidth="1"/>
    <col min="11015" max="11015" width="8.875" style="4" customWidth="1"/>
    <col min="11016" max="11016" width="4.625" style="4" customWidth="1"/>
    <col min="11017" max="11017" width="8.625" style="4" customWidth="1"/>
    <col min="11018" max="11018" width="9" style="4" customWidth="1"/>
    <col min="11019" max="11020" width="9" style="4"/>
    <col min="11021" max="11021" width="11.625" style="4" customWidth="1"/>
    <col min="11022" max="11022" width="16.25" style="4" customWidth="1"/>
    <col min="11023" max="11264" width="9" style="4"/>
    <col min="11265" max="11265" width="4.25" style="4" customWidth="1"/>
    <col min="11266" max="11267" width="10.625" style="4" customWidth="1"/>
    <col min="11268" max="11268" width="10.375" style="4" customWidth="1"/>
    <col min="11269" max="11269" width="9" style="4"/>
    <col min="11270" max="11270" width="52.75" style="4" customWidth="1"/>
    <col min="11271" max="11271" width="8.875" style="4" customWidth="1"/>
    <col min="11272" max="11272" width="4.625" style="4" customWidth="1"/>
    <col min="11273" max="11273" width="8.625" style="4" customWidth="1"/>
    <col min="11274" max="11274" width="9" style="4" customWidth="1"/>
    <col min="11275" max="11276" width="9" style="4"/>
    <col min="11277" max="11277" width="11.625" style="4" customWidth="1"/>
    <col min="11278" max="11278" width="16.25" style="4" customWidth="1"/>
    <col min="11279" max="11520" width="9" style="4"/>
    <col min="11521" max="11521" width="4.25" style="4" customWidth="1"/>
    <col min="11522" max="11523" width="10.625" style="4" customWidth="1"/>
    <col min="11524" max="11524" width="10.375" style="4" customWidth="1"/>
    <col min="11525" max="11525" width="9" style="4"/>
    <col min="11526" max="11526" width="52.75" style="4" customWidth="1"/>
    <col min="11527" max="11527" width="8.875" style="4" customWidth="1"/>
    <col min="11528" max="11528" width="4.625" style="4" customWidth="1"/>
    <col min="11529" max="11529" width="8.625" style="4" customWidth="1"/>
    <col min="11530" max="11530" width="9" style="4" customWidth="1"/>
    <col min="11531" max="11532" width="9" style="4"/>
    <col min="11533" max="11533" width="11.625" style="4" customWidth="1"/>
    <col min="11534" max="11534" width="16.25" style="4" customWidth="1"/>
    <col min="11535" max="11776" width="9" style="4"/>
    <col min="11777" max="11777" width="4.25" style="4" customWidth="1"/>
    <col min="11778" max="11779" width="10.625" style="4" customWidth="1"/>
    <col min="11780" max="11780" width="10.375" style="4" customWidth="1"/>
    <col min="11781" max="11781" width="9" style="4"/>
    <col min="11782" max="11782" width="52.75" style="4" customWidth="1"/>
    <col min="11783" max="11783" width="8.875" style="4" customWidth="1"/>
    <col min="11784" max="11784" width="4.625" style="4" customWidth="1"/>
    <col min="11785" max="11785" width="8.625" style="4" customWidth="1"/>
    <col min="11786" max="11786" width="9" style="4" customWidth="1"/>
    <col min="11787" max="11788" width="9" style="4"/>
    <col min="11789" max="11789" width="11.625" style="4" customWidth="1"/>
    <col min="11790" max="11790" width="16.25" style="4" customWidth="1"/>
    <col min="11791" max="12032" width="9" style="4"/>
    <col min="12033" max="12033" width="4.25" style="4" customWidth="1"/>
    <col min="12034" max="12035" width="10.625" style="4" customWidth="1"/>
    <col min="12036" max="12036" width="10.375" style="4" customWidth="1"/>
    <col min="12037" max="12037" width="9" style="4"/>
    <col min="12038" max="12038" width="52.75" style="4" customWidth="1"/>
    <col min="12039" max="12039" width="8.875" style="4" customWidth="1"/>
    <col min="12040" max="12040" width="4.625" style="4" customWidth="1"/>
    <col min="12041" max="12041" width="8.625" style="4" customWidth="1"/>
    <col min="12042" max="12042" width="9" style="4" customWidth="1"/>
    <col min="12043" max="12044" width="9" style="4"/>
    <col min="12045" max="12045" width="11.625" style="4" customWidth="1"/>
    <col min="12046" max="12046" width="16.25" style="4" customWidth="1"/>
    <col min="12047" max="12288" width="9" style="4"/>
    <col min="12289" max="12289" width="4.25" style="4" customWidth="1"/>
    <col min="12290" max="12291" width="10.625" style="4" customWidth="1"/>
    <col min="12292" max="12292" width="10.375" style="4" customWidth="1"/>
    <col min="12293" max="12293" width="9" style="4"/>
    <col min="12294" max="12294" width="52.75" style="4" customWidth="1"/>
    <col min="12295" max="12295" width="8.875" style="4" customWidth="1"/>
    <col min="12296" max="12296" width="4.625" style="4" customWidth="1"/>
    <col min="12297" max="12297" width="8.625" style="4" customWidth="1"/>
    <col min="12298" max="12298" width="9" style="4" customWidth="1"/>
    <col min="12299" max="12300" width="9" style="4"/>
    <col min="12301" max="12301" width="11.625" style="4" customWidth="1"/>
    <col min="12302" max="12302" width="16.25" style="4" customWidth="1"/>
    <col min="12303" max="12544" width="9" style="4"/>
    <col min="12545" max="12545" width="4.25" style="4" customWidth="1"/>
    <col min="12546" max="12547" width="10.625" style="4" customWidth="1"/>
    <col min="12548" max="12548" width="10.375" style="4" customWidth="1"/>
    <col min="12549" max="12549" width="9" style="4"/>
    <col min="12550" max="12550" width="52.75" style="4" customWidth="1"/>
    <col min="12551" max="12551" width="8.875" style="4" customWidth="1"/>
    <col min="12552" max="12552" width="4.625" style="4" customWidth="1"/>
    <col min="12553" max="12553" width="8.625" style="4" customWidth="1"/>
    <col min="12554" max="12554" width="9" style="4" customWidth="1"/>
    <col min="12555" max="12556" width="9" style="4"/>
    <col min="12557" max="12557" width="11.625" style="4" customWidth="1"/>
    <col min="12558" max="12558" width="16.25" style="4" customWidth="1"/>
    <col min="12559" max="12800" width="9" style="4"/>
    <col min="12801" max="12801" width="4.25" style="4" customWidth="1"/>
    <col min="12802" max="12803" width="10.625" style="4" customWidth="1"/>
    <col min="12804" max="12804" width="10.375" style="4" customWidth="1"/>
    <col min="12805" max="12805" width="9" style="4"/>
    <col min="12806" max="12806" width="52.75" style="4" customWidth="1"/>
    <col min="12807" max="12807" width="8.875" style="4" customWidth="1"/>
    <col min="12808" max="12808" width="4.625" style="4" customWidth="1"/>
    <col min="12809" max="12809" width="8.625" style="4" customWidth="1"/>
    <col min="12810" max="12810" width="9" style="4" customWidth="1"/>
    <col min="12811" max="12812" width="9" style="4"/>
    <col min="12813" max="12813" width="11.625" style="4" customWidth="1"/>
    <col min="12814" max="12814" width="16.25" style="4" customWidth="1"/>
    <col min="12815" max="13056" width="9" style="4"/>
    <col min="13057" max="13057" width="4.25" style="4" customWidth="1"/>
    <col min="13058" max="13059" width="10.625" style="4" customWidth="1"/>
    <col min="13060" max="13060" width="10.375" style="4" customWidth="1"/>
    <col min="13061" max="13061" width="9" style="4"/>
    <col min="13062" max="13062" width="52.75" style="4" customWidth="1"/>
    <col min="13063" max="13063" width="8.875" style="4" customWidth="1"/>
    <col min="13064" max="13064" width="4.625" style="4" customWidth="1"/>
    <col min="13065" max="13065" width="8.625" style="4" customWidth="1"/>
    <col min="13066" max="13066" width="9" style="4" customWidth="1"/>
    <col min="13067" max="13068" width="9" style="4"/>
    <col min="13069" max="13069" width="11.625" style="4" customWidth="1"/>
    <col min="13070" max="13070" width="16.25" style="4" customWidth="1"/>
    <col min="13071" max="13312" width="9" style="4"/>
    <col min="13313" max="13313" width="4.25" style="4" customWidth="1"/>
    <col min="13314" max="13315" width="10.625" style="4" customWidth="1"/>
    <col min="13316" max="13316" width="10.375" style="4" customWidth="1"/>
    <col min="13317" max="13317" width="9" style="4"/>
    <col min="13318" max="13318" width="52.75" style="4" customWidth="1"/>
    <col min="13319" max="13319" width="8.875" style="4" customWidth="1"/>
    <col min="13320" max="13320" width="4.625" style="4" customWidth="1"/>
    <col min="13321" max="13321" width="8.625" style="4" customWidth="1"/>
    <col min="13322" max="13322" width="9" style="4" customWidth="1"/>
    <col min="13323" max="13324" width="9" style="4"/>
    <col min="13325" max="13325" width="11.625" style="4" customWidth="1"/>
    <col min="13326" max="13326" width="16.25" style="4" customWidth="1"/>
    <col min="13327" max="13568" width="9" style="4"/>
    <col min="13569" max="13569" width="4.25" style="4" customWidth="1"/>
    <col min="13570" max="13571" width="10.625" style="4" customWidth="1"/>
    <col min="13572" max="13572" width="10.375" style="4" customWidth="1"/>
    <col min="13573" max="13573" width="9" style="4"/>
    <col min="13574" max="13574" width="52.75" style="4" customWidth="1"/>
    <col min="13575" max="13575" width="8.875" style="4" customWidth="1"/>
    <col min="13576" max="13576" width="4.625" style="4" customWidth="1"/>
    <col min="13577" max="13577" width="8.625" style="4" customWidth="1"/>
    <col min="13578" max="13578" width="9" style="4" customWidth="1"/>
    <col min="13579" max="13580" width="9" style="4"/>
    <col min="13581" max="13581" width="11.625" style="4" customWidth="1"/>
    <col min="13582" max="13582" width="16.25" style="4" customWidth="1"/>
    <col min="13583" max="13824" width="9" style="4"/>
    <col min="13825" max="13825" width="4.25" style="4" customWidth="1"/>
    <col min="13826" max="13827" width="10.625" style="4" customWidth="1"/>
    <col min="13828" max="13828" width="10.375" style="4" customWidth="1"/>
    <col min="13829" max="13829" width="9" style="4"/>
    <col min="13830" max="13830" width="52.75" style="4" customWidth="1"/>
    <col min="13831" max="13831" width="8.875" style="4" customWidth="1"/>
    <col min="13832" max="13832" width="4.625" style="4" customWidth="1"/>
    <col min="13833" max="13833" width="8.625" style="4" customWidth="1"/>
    <col min="13834" max="13834" width="9" style="4" customWidth="1"/>
    <col min="13835" max="13836" width="9" style="4"/>
    <col min="13837" max="13837" width="11.625" style="4" customWidth="1"/>
    <col min="13838" max="13838" width="16.25" style="4" customWidth="1"/>
    <col min="13839" max="14080" width="9" style="4"/>
    <col min="14081" max="14081" width="4.25" style="4" customWidth="1"/>
    <col min="14082" max="14083" width="10.625" style="4" customWidth="1"/>
    <col min="14084" max="14084" width="10.375" style="4" customWidth="1"/>
    <col min="14085" max="14085" width="9" style="4"/>
    <col min="14086" max="14086" width="52.75" style="4" customWidth="1"/>
    <col min="14087" max="14087" width="8.875" style="4" customWidth="1"/>
    <col min="14088" max="14088" width="4.625" style="4" customWidth="1"/>
    <col min="14089" max="14089" width="8.625" style="4" customWidth="1"/>
    <col min="14090" max="14090" width="9" style="4" customWidth="1"/>
    <col min="14091" max="14092" width="9" style="4"/>
    <col min="14093" max="14093" width="11.625" style="4" customWidth="1"/>
    <col min="14094" max="14094" width="16.25" style="4" customWidth="1"/>
    <col min="14095" max="14336" width="9" style="4"/>
    <col min="14337" max="14337" width="4.25" style="4" customWidth="1"/>
    <col min="14338" max="14339" width="10.625" style="4" customWidth="1"/>
    <col min="14340" max="14340" width="10.375" style="4" customWidth="1"/>
    <col min="14341" max="14341" width="9" style="4"/>
    <col min="14342" max="14342" width="52.75" style="4" customWidth="1"/>
    <col min="14343" max="14343" width="8.875" style="4" customWidth="1"/>
    <col min="14344" max="14344" width="4.625" style="4" customWidth="1"/>
    <col min="14345" max="14345" width="8.625" style="4" customWidth="1"/>
    <col min="14346" max="14346" width="9" style="4" customWidth="1"/>
    <col min="14347" max="14348" width="9" style="4"/>
    <col min="14349" max="14349" width="11.625" style="4" customWidth="1"/>
    <col min="14350" max="14350" width="16.25" style="4" customWidth="1"/>
    <col min="14351" max="14592" width="9" style="4"/>
    <col min="14593" max="14593" width="4.25" style="4" customWidth="1"/>
    <col min="14594" max="14595" width="10.625" style="4" customWidth="1"/>
    <col min="14596" max="14596" width="10.375" style="4" customWidth="1"/>
    <col min="14597" max="14597" width="9" style="4"/>
    <col min="14598" max="14598" width="52.75" style="4" customWidth="1"/>
    <col min="14599" max="14599" width="8.875" style="4" customWidth="1"/>
    <col min="14600" max="14600" width="4.625" style="4" customWidth="1"/>
    <col min="14601" max="14601" width="8.625" style="4" customWidth="1"/>
    <col min="14602" max="14602" width="9" style="4" customWidth="1"/>
    <col min="14603" max="14604" width="9" style="4"/>
    <col min="14605" max="14605" width="11.625" style="4" customWidth="1"/>
    <col min="14606" max="14606" width="16.25" style="4" customWidth="1"/>
    <col min="14607" max="14848" width="9" style="4"/>
    <col min="14849" max="14849" width="4.25" style="4" customWidth="1"/>
    <col min="14850" max="14851" width="10.625" style="4" customWidth="1"/>
    <col min="14852" max="14852" width="10.375" style="4" customWidth="1"/>
    <col min="14853" max="14853" width="9" style="4"/>
    <col min="14854" max="14854" width="52.75" style="4" customWidth="1"/>
    <col min="14855" max="14855" width="8.875" style="4" customWidth="1"/>
    <col min="14856" max="14856" width="4.625" style="4" customWidth="1"/>
    <col min="14857" max="14857" width="8.625" style="4" customWidth="1"/>
    <col min="14858" max="14858" width="9" style="4" customWidth="1"/>
    <col min="14859" max="14860" width="9" style="4"/>
    <col min="14861" max="14861" width="11.625" style="4" customWidth="1"/>
    <col min="14862" max="14862" width="16.25" style="4" customWidth="1"/>
    <col min="14863" max="15104" width="9" style="4"/>
    <col min="15105" max="15105" width="4.25" style="4" customWidth="1"/>
    <col min="15106" max="15107" width="10.625" style="4" customWidth="1"/>
    <col min="15108" max="15108" width="10.375" style="4" customWidth="1"/>
    <col min="15109" max="15109" width="9" style="4"/>
    <col min="15110" max="15110" width="52.75" style="4" customWidth="1"/>
    <col min="15111" max="15111" width="8.875" style="4" customWidth="1"/>
    <col min="15112" max="15112" width="4.625" style="4" customWidth="1"/>
    <col min="15113" max="15113" width="8.625" style="4" customWidth="1"/>
    <col min="15114" max="15114" width="9" style="4" customWidth="1"/>
    <col min="15115" max="15116" width="9" style="4"/>
    <col min="15117" max="15117" width="11.625" style="4" customWidth="1"/>
    <col min="15118" max="15118" width="16.25" style="4" customWidth="1"/>
    <col min="15119" max="15360" width="9" style="4"/>
    <col min="15361" max="15361" width="4.25" style="4" customWidth="1"/>
    <col min="15362" max="15363" width="10.625" style="4" customWidth="1"/>
    <col min="15364" max="15364" width="10.375" style="4" customWidth="1"/>
    <col min="15365" max="15365" width="9" style="4"/>
    <col min="15366" max="15366" width="52.75" style="4" customWidth="1"/>
    <col min="15367" max="15367" width="8.875" style="4" customWidth="1"/>
    <col min="15368" max="15368" width="4.625" style="4" customWidth="1"/>
    <col min="15369" max="15369" width="8.625" style="4" customWidth="1"/>
    <col min="15370" max="15370" width="9" style="4" customWidth="1"/>
    <col min="15371" max="15372" width="9" style="4"/>
    <col min="15373" max="15373" width="11.625" style="4" customWidth="1"/>
    <col min="15374" max="15374" width="16.25" style="4" customWidth="1"/>
    <col min="15375" max="15616" width="9" style="4"/>
    <col min="15617" max="15617" width="4.25" style="4" customWidth="1"/>
    <col min="15618" max="15619" width="10.625" style="4" customWidth="1"/>
    <col min="15620" max="15620" width="10.375" style="4" customWidth="1"/>
    <col min="15621" max="15621" width="9" style="4"/>
    <col min="15622" max="15622" width="52.75" style="4" customWidth="1"/>
    <col min="15623" max="15623" width="8.875" style="4" customWidth="1"/>
    <col min="15624" max="15624" width="4.625" style="4" customWidth="1"/>
    <col min="15625" max="15625" width="8.625" style="4" customWidth="1"/>
    <col min="15626" max="15626" width="9" style="4" customWidth="1"/>
    <col min="15627" max="15628" width="9" style="4"/>
    <col min="15629" max="15629" width="11.625" style="4" customWidth="1"/>
    <col min="15630" max="15630" width="16.25" style="4" customWidth="1"/>
    <col min="15631" max="15872" width="9" style="4"/>
    <col min="15873" max="15873" width="4.25" style="4" customWidth="1"/>
    <col min="15874" max="15875" width="10.625" style="4" customWidth="1"/>
    <col min="15876" max="15876" width="10.375" style="4" customWidth="1"/>
    <col min="15877" max="15877" width="9" style="4"/>
    <col min="15878" max="15878" width="52.75" style="4" customWidth="1"/>
    <col min="15879" max="15879" width="8.875" style="4" customWidth="1"/>
    <col min="15880" max="15880" width="4.625" style="4" customWidth="1"/>
    <col min="15881" max="15881" width="8.625" style="4" customWidth="1"/>
    <col min="15882" max="15882" width="9" style="4" customWidth="1"/>
    <col min="15883" max="15884" width="9" style="4"/>
    <col min="15885" max="15885" width="11.625" style="4" customWidth="1"/>
    <col min="15886" max="15886" width="16.25" style="4" customWidth="1"/>
    <col min="15887" max="16128" width="9" style="4"/>
    <col min="16129" max="16129" width="4.25" style="4" customWidth="1"/>
    <col min="16130" max="16131" width="10.625" style="4" customWidth="1"/>
    <col min="16132" max="16132" width="10.375" style="4" customWidth="1"/>
    <col min="16133" max="16133" width="9" style="4"/>
    <col min="16134" max="16134" width="52.75" style="4" customWidth="1"/>
    <col min="16135" max="16135" width="8.875" style="4" customWidth="1"/>
    <col min="16136" max="16136" width="4.625" style="4" customWidth="1"/>
    <col min="16137" max="16137" width="8.625" style="4" customWidth="1"/>
    <col min="16138" max="16138" width="9" style="4" customWidth="1"/>
    <col min="16139" max="16140" width="9" style="4"/>
    <col min="16141" max="16141" width="11.625" style="4" customWidth="1"/>
    <col min="16142" max="16142" width="16.25" style="4" customWidth="1"/>
    <col min="16143" max="16384" width="9" style="4"/>
  </cols>
  <sheetData>
    <row r="1" spans="1:14" ht="18.75">
      <c r="A1" s="68" t="s">
        <v>353</v>
      </c>
      <c r="B1" s="68"/>
      <c r="C1" s="68"/>
      <c r="D1" s="68"/>
      <c r="E1" s="68"/>
      <c r="F1" s="68"/>
    </row>
    <row r="2" spans="1:14">
      <c r="M2" s="1" t="s">
        <v>0</v>
      </c>
    </row>
    <row r="3" spans="1:14">
      <c r="A3" s="64" t="s">
        <v>1</v>
      </c>
      <c r="B3" s="64" t="s">
        <v>2</v>
      </c>
      <c r="C3" s="66" t="s">
        <v>3</v>
      </c>
      <c r="D3" s="64" t="s">
        <v>4</v>
      </c>
      <c r="E3" s="64" t="s">
        <v>5</v>
      </c>
      <c r="F3" s="64" t="s">
        <v>6</v>
      </c>
      <c r="G3" s="64" t="s">
        <v>7</v>
      </c>
      <c r="H3" s="64" t="s">
        <v>8</v>
      </c>
      <c r="I3" s="64" t="s">
        <v>9</v>
      </c>
      <c r="J3" s="65"/>
      <c r="K3" s="65"/>
      <c r="L3" s="65"/>
      <c r="M3" s="66" t="s">
        <v>11</v>
      </c>
      <c r="N3" s="67" t="s">
        <v>12</v>
      </c>
    </row>
    <row r="4" spans="1:14">
      <c r="A4" s="64"/>
      <c r="B4" s="64"/>
      <c r="C4" s="66"/>
      <c r="D4" s="64"/>
      <c r="E4" s="64"/>
      <c r="F4" s="64"/>
      <c r="G4" s="64"/>
      <c r="H4" s="64"/>
      <c r="I4" s="64"/>
      <c r="J4" s="5"/>
      <c r="K4" s="5"/>
      <c r="L4" s="5"/>
      <c r="M4" s="66"/>
      <c r="N4" s="67"/>
    </row>
    <row r="5" spans="1:14" ht="15.95" customHeight="1">
      <c r="A5" s="6">
        <v>1</v>
      </c>
      <c r="B5" s="6">
        <v>26011851</v>
      </c>
      <c r="C5" s="6">
        <v>26100081</v>
      </c>
      <c r="D5" s="7" t="s">
        <v>16</v>
      </c>
      <c r="E5" s="7" t="s">
        <v>17</v>
      </c>
      <c r="F5" s="8" t="s">
        <v>18</v>
      </c>
      <c r="G5" s="7" t="s">
        <v>22</v>
      </c>
      <c r="H5" s="6">
        <v>3</v>
      </c>
      <c r="I5" s="6">
        <v>46001</v>
      </c>
      <c r="J5" s="29"/>
      <c r="K5" s="29"/>
      <c r="L5" s="29"/>
      <c r="M5" s="10">
        <v>3000</v>
      </c>
      <c r="N5" s="11">
        <v>4902204439777</v>
      </c>
    </row>
    <row r="6" spans="1:14" ht="15.95" customHeight="1">
      <c r="A6" s="6">
        <v>2</v>
      </c>
      <c r="B6" s="6">
        <v>26024231</v>
      </c>
      <c r="C6" s="6">
        <v>26100391</v>
      </c>
      <c r="D6" s="7" t="s">
        <v>16</v>
      </c>
      <c r="E6" s="7" t="s">
        <v>20</v>
      </c>
      <c r="F6" s="8" t="s">
        <v>21</v>
      </c>
      <c r="G6" s="7" t="s">
        <v>22</v>
      </c>
      <c r="H6" s="6">
        <v>4</v>
      </c>
      <c r="I6" s="6">
        <v>46002</v>
      </c>
      <c r="J6" s="29"/>
      <c r="K6" s="29"/>
      <c r="L6" s="29"/>
      <c r="M6" s="10">
        <v>3000</v>
      </c>
      <c r="N6" s="11">
        <v>4550084364681</v>
      </c>
    </row>
    <row r="7" spans="1:14" ht="15.95" customHeight="1">
      <c r="A7" s="6">
        <v>3</v>
      </c>
      <c r="B7" s="6">
        <v>26020011</v>
      </c>
      <c r="C7" s="6">
        <v>26100271</v>
      </c>
      <c r="D7" s="7" t="s">
        <v>16</v>
      </c>
      <c r="E7" s="7" t="s">
        <v>23</v>
      </c>
      <c r="F7" s="8" t="s">
        <v>24</v>
      </c>
      <c r="G7" s="7" t="s">
        <v>22</v>
      </c>
      <c r="H7" s="6">
        <v>4</v>
      </c>
      <c r="I7" s="6">
        <v>46003</v>
      </c>
      <c r="J7" s="29"/>
      <c r="K7" s="29"/>
      <c r="L7" s="29"/>
      <c r="M7" s="10">
        <v>3000</v>
      </c>
      <c r="N7" s="11">
        <v>4550084364537</v>
      </c>
    </row>
    <row r="8" spans="1:14" ht="15.95" customHeight="1">
      <c r="A8" s="6">
        <v>4</v>
      </c>
      <c r="B8" s="6">
        <v>26010241</v>
      </c>
      <c r="C8" s="6">
        <v>26100171</v>
      </c>
      <c r="D8" s="7" t="s">
        <v>25</v>
      </c>
      <c r="E8" s="7" t="s">
        <v>26</v>
      </c>
      <c r="F8" s="8" t="s">
        <v>27</v>
      </c>
      <c r="G8" s="7" t="s">
        <v>22</v>
      </c>
      <c r="H8" s="6">
        <v>10</v>
      </c>
      <c r="I8" s="6">
        <v>46004</v>
      </c>
      <c r="J8" s="29"/>
      <c r="K8" s="29"/>
      <c r="L8" s="29"/>
      <c r="M8" s="10">
        <v>3000</v>
      </c>
      <c r="N8" s="11">
        <v>4550084281711</v>
      </c>
    </row>
    <row r="9" spans="1:14" ht="15.95" customHeight="1">
      <c r="A9" s="6">
        <v>5</v>
      </c>
      <c r="B9" s="6">
        <v>26023401</v>
      </c>
      <c r="C9" s="6">
        <v>26100611</v>
      </c>
      <c r="D9" s="7" t="s">
        <v>28</v>
      </c>
      <c r="E9" s="7" t="s">
        <v>29</v>
      </c>
      <c r="F9" s="8" t="s">
        <v>30</v>
      </c>
      <c r="G9" s="7" t="s">
        <v>22</v>
      </c>
      <c r="H9" s="6">
        <v>6</v>
      </c>
      <c r="I9" s="6">
        <v>46005</v>
      </c>
      <c r="J9" s="29"/>
      <c r="K9" s="29"/>
      <c r="L9" s="29"/>
      <c r="M9" s="10">
        <v>3000</v>
      </c>
      <c r="N9" s="11">
        <v>4902380430100</v>
      </c>
    </row>
    <row r="10" spans="1:14" ht="15.95" customHeight="1">
      <c r="A10" s="6">
        <v>6</v>
      </c>
      <c r="B10" s="6">
        <v>26014221</v>
      </c>
      <c r="C10" s="6">
        <v>26100451</v>
      </c>
      <c r="D10" s="7" t="s">
        <v>28</v>
      </c>
      <c r="E10" s="7" t="s">
        <v>31</v>
      </c>
      <c r="F10" s="8" t="s">
        <v>32</v>
      </c>
      <c r="G10" s="7" t="s">
        <v>22</v>
      </c>
      <c r="H10" s="6">
        <v>6</v>
      </c>
      <c r="I10" s="6">
        <v>46006</v>
      </c>
      <c r="J10" s="29"/>
      <c r="K10" s="29"/>
      <c r="L10" s="29"/>
      <c r="M10" s="10">
        <v>3000</v>
      </c>
      <c r="N10" s="11">
        <v>4550084364629</v>
      </c>
    </row>
    <row r="11" spans="1:14" ht="15.95" customHeight="1">
      <c r="A11" s="6">
        <v>7</v>
      </c>
      <c r="B11" s="6">
        <v>26016021</v>
      </c>
      <c r="C11" s="6">
        <v>26100011</v>
      </c>
      <c r="D11" s="7" t="s">
        <v>33</v>
      </c>
      <c r="E11" s="7" t="s">
        <v>34</v>
      </c>
      <c r="F11" s="8" t="s">
        <v>35</v>
      </c>
      <c r="G11" s="7" t="s">
        <v>36</v>
      </c>
      <c r="H11" s="6">
        <v>8</v>
      </c>
      <c r="I11" s="6">
        <v>46007</v>
      </c>
      <c r="J11" s="29"/>
      <c r="K11" s="29"/>
      <c r="L11" s="29"/>
      <c r="M11" s="10">
        <v>3000</v>
      </c>
      <c r="N11" s="11">
        <v>4901111369269</v>
      </c>
    </row>
    <row r="12" spans="1:14" ht="15.95" customHeight="1">
      <c r="A12" s="6">
        <v>8</v>
      </c>
      <c r="B12" s="6">
        <v>26011351</v>
      </c>
      <c r="C12" s="6">
        <v>26100541</v>
      </c>
      <c r="D12" s="7" t="s">
        <v>16</v>
      </c>
      <c r="E12" s="7" t="s">
        <v>37</v>
      </c>
      <c r="F12" s="8" t="s">
        <v>38</v>
      </c>
      <c r="G12" s="7" t="s">
        <v>22</v>
      </c>
      <c r="H12" s="6">
        <v>4</v>
      </c>
      <c r="I12" s="6">
        <v>46008</v>
      </c>
      <c r="J12" s="29"/>
      <c r="K12" s="29"/>
      <c r="L12" s="29"/>
      <c r="M12" s="10">
        <v>3000</v>
      </c>
      <c r="N12" s="11">
        <v>4549813495338</v>
      </c>
    </row>
    <row r="13" spans="1:14" ht="15.95" customHeight="1">
      <c r="A13" s="6">
        <v>9</v>
      </c>
      <c r="B13" s="6">
        <v>26010001</v>
      </c>
      <c r="C13" s="6">
        <v>26100151</v>
      </c>
      <c r="D13" s="7" t="s">
        <v>25</v>
      </c>
      <c r="E13" s="7" t="s">
        <v>39</v>
      </c>
      <c r="F13" s="8" t="s">
        <v>40</v>
      </c>
      <c r="G13" s="7" t="s">
        <v>22</v>
      </c>
      <c r="H13" s="6">
        <v>12</v>
      </c>
      <c r="I13" s="6">
        <v>46009</v>
      </c>
      <c r="J13" s="29"/>
      <c r="K13" s="29"/>
      <c r="L13" s="29"/>
      <c r="M13" s="10">
        <v>2000</v>
      </c>
      <c r="N13" s="11">
        <v>4972330104283</v>
      </c>
    </row>
    <row r="14" spans="1:14" ht="15.95" customHeight="1">
      <c r="A14" s="6">
        <v>10</v>
      </c>
      <c r="B14" s="6">
        <v>26024001</v>
      </c>
      <c r="C14" s="6">
        <v>26100531</v>
      </c>
      <c r="D14" s="7" t="s">
        <v>16</v>
      </c>
      <c r="E14" s="7" t="s">
        <v>41</v>
      </c>
      <c r="F14" s="8" t="s">
        <v>42</v>
      </c>
      <c r="G14" s="7" t="s">
        <v>22</v>
      </c>
      <c r="H14" s="6">
        <v>4</v>
      </c>
      <c r="I14" s="6">
        <v>46010</v>
      </c>
      <c r="J14" s="29"/>
      <c r="K14" s="29"/>
      <c r="L14" s="29"/>
      <c r="M14" s="10">
        <v>3000</v>
      </c>
      <c r="N14" s="11">
        <v>4550084419398</v>
      </c>
    </row>
    <row r="15" spans="1:14" ht="15.95" customHeight="1">
      <c r="A15" s="6">
        <v>11</v>
      </c>
      <c r="B15" s="6">
        <v>26016091</v>
      </c>
      <c r="C15" s="6">
        <v>26100431</v>
      </c>
      <c r="D15" s="7" t="s">
        <v>33</v>
      </c>
      <c r="E15" s="7" t="s">
        <v>43</v>
      </c>
      <c r="F15" s="8" t="s">
        <v>44</v>
      </c>
      <c r="G15" s="7" t="s">
        <v>36</v>
      </c>
      <c r="H15" s="6">
        <v>6</v>
      </c>
      <c r="I15" s="6">
        <v>46011</v>
      </c>
      <c r="J15" s="29"/>
      <c r="K15" s="29"/>
      <c r="L15" s="29"/>
      <c r="M15" s="10">
        <v>5000</v>
      </c>
      <c r="N15" s="11">
        <v>4902201424486</v>
      </c>
    </row>
    <row r="16" spans="1:14" ht="15.95" customHeight="1">
      <c r="A16" s="6">
        <v>12</v>
      </c>
      <c r="B16" s="6">
        <v>26011331</v>
      </c>
      <c r="C16" s="6">
        <v>26100421</v>
      </c>
      <c r="D16" s="7" t="s">
        <v>33</v>
      </c>
      <c r="E16" s="7" t="s">
        <v>45</v>
      </c>
      <c r="F16" s="8" t="s">
        <v>46</v>
      </c>
      <c r="G16" s="7" t="s">
        <v>22</v>
      </c>
      <c r="H16" s="6">
        <v>10</v>
      </c>
      <c r="I16" s="6">
        <v>46012</v>
      </c>
      <c r="J16" s="29"/>
      <c r="K16" s="29"/>
      <c r="L16" s="29"/>
      <c r="M16" s="10">
        <v>3000</v>
      </c>
      <c r="N16" s="11">
        <v>4560373538150</v>
      </c>
    </row>
    <row r="17" spans="1:14" ht="15.95" customHeight="1">
      <c r="A17" s="6">
        <v>13</v>
      </c>
      <c r="B17" s="6">
        <v>26010371</v>
      </c>
      <c r="C17" s="6">
        <v>26100161</v>
      </c>
      <c r="D17" s="7" t="s">
        <v>25</v>
      </c>
      <c r="E17" s="7" t="s">
        <v>47</v>
      </c>
      <c r="F17" s="8" t="s">
        <v>40</v>
      </c>
      <c r="G17" s="7" t="s">
        <v>22</v>
      </c>
      <c r="H17" s="6">
        <v>10</v>
      </c>
      <c r="I17" s="6">
        <v>46013</v>
      </c>
      <c r="J17" s="29"/>
      <c r="K17" s="29"/>
      <c r="L17" s="29"/>
      <c r="M17" s="10">
        <v>3000</v>
      </c>
      <c r="N17" s="11">
        <v>4972330104290</v>
      </c>
    </row>
    <row r="18" spans="1:14" ht="15.95" customHeight="1">
      <c r="A18" s="6">
        <v>14</v>
      </c>
      <c r="B18" s="6">
        <v>26013311</v>
      </c>
      <c r="C18" s="6">
        <v>26100441</v>
      </c>
      <c r="D18" s="7" t="s">
        <v>28</v>
      </c>
      <c r="E18" s="7" t="s">
        <v>48</v>
      </c>
      <c r="F18" s="8" t="s">
        <v>49</v>
      </c>
      <c r="G18" s="7" t="s">
        <v>36</v>
      </c>
      <c r="H18" s="6">
        <v>7</v>
      </c>
      <c r="I18" s="6">
        <v>46014</v>
      </c>
      <c r="J18" s="29"/>
      <c r="K18" s="29"/>
      <c r="L18" s="29"/>
      <c r="M18" s="10">
        <v>3000</v>
      </c>
      <c r="N18" s="11">
        <v>4902380430148</v>
      </c>
    </row>
    <row r="19" spans="1:14" ht="15.95" customHeight="1" thickBot="1">
      <c r="A19" s="12">
        <v>15</v>
      </c>
      <c r="B19" s="12">
        <v>26014251</v>
      </c>
      <c r="C19" s="12">
        <v>26100501</v>
      </c>
      <c r="D19" s="13" t="s">
        <v>28</v>
      </c>
      <c r="E19" s="13" t="s">
        <v>50</v>
      </c>
      <c r="F19" s="14" t="s">
        <v>51</v>
      </c>
      <c r="G19" s="13" t="s">
        <v>22</v>
      </c>
      <c r="H19" s="12">
        <v>8</v>
      </c>
      <c r="I19" s="12">
        <v>46015</v>
      </c>
      <c r="J19" s="30"/>
      <c r="K19" s="30"/>
      <c r="L19" s="30"/>
      <c r="M19" s="16">
        <v>3000</v>
      </c>
      <c r="N19" s="17">
        <v>4550084364582</v>
      </c>
    </row>
    <row r="20" spans="1:14" ht="15.95" customHeight="1" thickTop="1">
      <c r="A20" s="18">
        <v>16</v>
      </c>
      <c r="B20" s="18">
        <v>26024531</v>
      </c>
      <c r="C20" s="19" t="s">
        <v>52</v>
      </c>
      <c r="D20" s="20" t="s">
        <v>25</v>
      </c>
      <c r="E20" s="20" t="s">
        <v>53</v>
      </c>
      <c r="F20" s="21" t="s">
        <v>27</v>
      </c>
      <c r="G20" s="20" t="s">
        <v>22</v>
      </c>
      <c r="H20" s="18">
        <v>12</v>
      </c>
      <c r="I20" s="19" t="s">
        <v>22</v>
      </c>
      <c r="J20" s="31"/>
      <c r="K20" s="32" t="s">
        <v>52</v>
      </c>
      <c r="L20" s="31"/>
      <c r="M20" s="23">
        <v>2000</v>
      </c>
      <c r="N20" s="25">
        <v>4550084281728</v>
      </c>
    </row>
    <row r="21" spans="1:14" ht="15.95" customHeight="1">
      <c r="A21" s="6">
        <v>17</v>
      </c>
      <c r="B21" s="6">
        <v>26010151</v>
      </c>
      <c r="C21" s="26" t="s">
        <v>52</v>
      </c>
      <c r="D21" s="7" t="s">
        <v>25</v>
      </c>
      <c r="E21" s="7" t="s">
        <v>54</v>
      </c>
      <c r="F21" s="8" t="s">
        <v>55</v>
      </c>
      <c r="G21" s="7" t="s">
        <v>22</v>
      </c>
      <c r="H21" s="6">
        <v>10</v>
      </c>
      <c r="I21" s="26" t="s">
        <v>22</v>
      </c>
      <c r="J21" s="29"/>
      <c r="K21" s="5" t="s">
        <v>52</v>
      </c>
      <c r="L21" s="29"/>
      <c r="M21" s="10">
        <v>3000</v>
      </c>
      <c r="N21" s="11">
        <v>4972328141375</v>
      </c>
    </row>
    <row r="22" spans="1:14" ht="15.95" customHeight="1">
      <c r="A22" s="6">
        <v>18</v>
      </c>
      <c r="B22" s="6">
        <v>26010161</v>
      </c>
      <c r="C22" s="26" t="s">
        <v>52</v>
      </c>
      <c r="D22" s="7" t="s">
        <v>25</v>
      </c>
      <c r="E22" s="7" t="s">
        <v>56</v>
      </c>
      <c r="F22" s="8" t="s">
        <v>55</v>
      </c>
      <c r="G22" s="7" t="s">
        <v>22</v>
      </c>
      <c r="H22" s="6">
        <v>6</v>
      </c>
      <c r="I22" s="26" t="s">
        <v>52</v>
      </c>
      <c r="J22" s="29"/>
      <c r="K22" s="5" t="s">
        <v>52</v>
      </c>
      <c r="L22" s="29"/>
      <c r="M22" s="10">
        <v>5000</v>
      </c>
      <c r="N22" s="11">
        <v>4972328141573</v>
      </c>
    </row>
    <row r="23" spans="1:14" ht="15.95" customHeight="1">
      <c r="A23" s="6">
        <v>19</v>
      </c>
      <c r="B23" s="6">
        <v>26010391</v>
      </c>
      <c r="C23" s="26" t="s">
        <v>52</v>
      </c>
      <c r="D23" s="7" t="s">
        <v>25</v>
      </c>
      <c r="E23" s="7" t="s">
        <v>57</v>
      </c>
      <c r="F23" s="8" t="s">
        <v>58</v>
      </c>
      <c r="G23" s="7" t="s">
        <v>22</v>
      </c>
      <c r="H23" s="6">
        <v>10</v>
      </c>
      <c r="I23" s="26" t="s">
        <v>52</v>
      </c>
      <c r="J23" s="29"/>
      <c r="K23" s="5" t="s">
        <v>52</v>
      </c>
      <c r="L23" s="29"/>
      <c r="M23" s="10">
        <v>3000</v>
      </c>
      <c r="N23" s="11">
        <v>4580283002657</v>
      </c>
    </row>
    <row r="24" spans="1:14" ht="15.95" customHeight="1">
      <c r="A24" s="6">
        <v>20</v>
      </c>
      <c r="B24" s="6">
        <v>26010401</v>
      </c>
      <c r="C24" s="26" t="s">
        <v>52</v>
      </c>
      <c r="D24" s="7" t="s">
        <v>25</v>
      </c>
      <c r="E24" s="7" t="s">
        <v>59</v>
      </c>
      <c r="F24" s="8" t="s">
        <v>58</v>
      </c>
      <c r="G24" s="7" t="s">
        <v>22</v>
      </c>
      <c r="H24" s="6">
        <v>6</v>
      </c>
      <c r="I24" s="26" t="s">
        <v>52</v>
      </c>
      <c r="J24" s="29"/>
      <c r="K24" s="5" t="s">
        <v>52</v>
      </c>
      <c r="L24" s="29"/>
      <c r="M24" s="10">
        <v>5000</v>
      </c>
      <c r="N24" s="11">
        <v>4580283002664</v>
      </c>
    </row>
    <row r="25" spans="1:14" ht="15.95" customHeight="1">
      <c r="A25" s="6">
        <v>21</v>
      </c>
      <c r="B25" s="6">
        <v>26010451</v>
      </c>
      <c r="C25" s="26" t="s">
        <v>52</v>
      </c>
      <c r="D25" s="7" t="s">
        <v>25</v>
      </c>
      <c r="E25" s="7" t="s">
        <v>60</v>
      </c>
      <c r="F25" s="8" t="s">
        <v>61</v>
      </c>
      <c r="G25" s="7" t="s">
        <v>22</v>
      </c>
      <c r="H25" s="6">
        <v>6</v>
      </c>
      <c r="I25" s="26" t="s">
        <v>52</v>
      </c>
      <c r="J25" s="29"/>
      <c r="K25" s="5" t="s">
        <v>52</v>
      </c>
      <c r="L25" s="29"/>
      <c r="M25" s="10">
        <v>4000</v>
      </c>
      <c r="N25" s="11">
        <v>4938753334126</v>
      </c>
    </row>
    <row r="26" spans="1:14" ht="15.95" customHeight="1">
      <c r="A26" s="6">
        <v>22</v>
      </c>
      <c r="B26" s="6">
        <v>26010471</v>
      </c>
      <c r="C26" s="26" t="s">
        <v>52</v>
      </c>
      <c r="D26" s="7" t="s">
        <v>25</v>
      </c>
      <c r="E26" s="7" t="s">
        <v>62</v>
      </c>
      <c r="F26" s="8" t="s">
        <v>63</v>
      </c>
      <c r="G26" s="7" t="s">
        <v>22</v>
      </c>
      <c r="H26" s="6">
        <v>6</v>
      </c>
      <c r="I26" s="26" t="s">
        <v>52</v>
      </c>
      <c r="J26" s="29"/>
      <c r="K26" s="5" t="s">
        <v>52</v>
      </c>
      <c r="L26" s="29"/>
      <c r="M26" s="10">
        <v>3000</v>
      </c>
      <c r="N26" s="11">
        <v>4938753334157</v>
      </c>
    </row>
    <row r="27" spans="1:14" ht="15.95" customHeight="1">
      <c r="A27" s="6">
        <v>23</v>
      </c>
      <c r="B27" s="6">
        <v>26010421</v>
      </c>
      <c r="C27" s="26" t="s">
        <v>52</v>
      </c>
      <c r="D27" s="7" t="s">
        <v>25</v>
      </c>
      <c r="E27" s="7" t="s">
        <v>64</v>
      </c>
      <c r="F27" s="8" t="s">
        <v>65</v>
      </c>
      <c r="G27" s="7" t="s">
        <v>22</v>
      </c>
      <c r="H27" s="6">
        <v>6</v>
      </c>
      <c r="I27" s="26" t="s">
        <v>52</v>
      </c>
      <c r="J27" s="29"/>
      <c r="K27" s="5" t="s">
        <v>52</v>
      </c>
      <c r="L27" s="29"/>
      <c r="M27" s="10">
        <v>3000</v>
      </c>
      <c r="N27" s="11">
        <v>4907093023212</v>
      </c>
    </row>
    <row r="28" spans="1:14" ht="15.95" customHeight="1">
      <c r="A28" s="6">
        <v>24</v>
      </c>
      <c r="B28" s="6">
        <v>26010361</v>
      </c>
      <c r="C28" s="26" t="s">
        <v>52</v>
      </c>
      <c r="D28" s="7" t="s">
        <v>25</v>
      </c>
      <c r="E28" s="7" t="s">
        <v>66</v>
      </c>
      <c r="F28" s="8" t="s">
        <v>67</v>
      </c>
      <c r="G28" s="7" t="s">
        <v>22</v>
      </c>
      <c r="H28" s="6">
        <v>6</v>
      </c>
      <c r="I28" s="26" t="s">
        <v>52</v>
      </c>
      <c r="J28" s="29"/>
      <c r="K28" s="5" t="s">
        <v>52</v>
      </c>
      <c r="L28" s="29"/>
      <c r="M28" s="10">
        <v>5000</v>
      </c>
      <c r="N28" s="11">
        <v>4972328050035</v>
      </c>
    </row>
    <row r="29" spans="1:14" ht="15.95" customHeight="1">
      <c r="A29" s="6">
        <v>25</v>
      </c>
      <c r="B29" s="6">
        <v>26011111</v>
      </c>
      <c r="C29" s="26" t="s">
        <v>52</v>
      </c>
      <c r="D29" s="7" t="s">
        <v>68</v>
      </c>
      <c r="E29" s="7" t="s">
        <v>69</v>
      </c>
      <c r="F29" s="8" t="s">
        <v>70</v>
      </c>
      <c r="G29" s="7" t="s">
        <v>22</v>
      </c>
      <c r="H29" s="6">
        <v>8</v>
      </c>
      <c r="I29" s="26" t="s">
        <v>52</v>
      </c>
      <c r="J29" s="29"/>
      <c r="K29" s="5" t="s">
        <v>52</v>
      </c>
      <c r="L29" s="29"/>
      <c r="M29" s="10">
        <v>2000</v>
      </c>
      <c r="N29" s="11">
        <v>4988524226051</v>
      </c>
    </row>
    <row r="30" spans="1:14" ht="15.95" customHeight="1">
      <c r="A30" s="6">
        <v>26</v>
      </c>
      <c r="B30" s="6">
        <v>26017391</v>
      </c>
      <c r="C30" s="26" t="s">
        <v>52</v>
      </c>
      <c r="D30" s="7" t="s">
        <v>68</v>
      </c>
      <c r="E30" s="7" t="s">
        <v>71</v>
      </c>
      <c r="F30" s="8" t="s">
        <v>72</v>
      </c>
      <c r="G30" s="7" t="s">
        <v>22</v>
      </c>
      <c r="H30" s="6">
        <v>8</v>
      </c>
      <c r="I30" s="26" t="s">
        <v>52</v>
      </c>
      <c r="J30" s="29"/>
      <c r="K30" s="5" t="s">
        <v>52</v>
      </c>
      <c r="L30" s="29"/>
      <c r="M30" s="10">
        <v>2000</v>
      </c>
      <c r="N30" s="11">
        <v>4901818572399</v>
      </c>
    </row>
    <row r="31" spans="1:14" ht="15.95" customHeight="1">
      <c r="A31" s="6">
        <v>27</v>
      </c>
      <c r="B31" s="6">
        <v>26012041</v>
      </c>
      <c r="C31" s="26" t="s">
        <v>52</v>
      </c>
      <c r="D31" s="7" t="s">
        <v>68</v>
      </c>
      <c r="E31" s="7" t="s">
        <v>73</v>
      </c>
      <c r="F31" s="8" t="s">
        <v>74</v>
      </c>
      <c r="G31" s="7" t="s">
        <v>22</v>
      </c>
      <c r="H31" s="6">
        <v>6</v>
      </c>
      <c r="I31" s="26" t="s">
        <v>52</v>
      </c>
      <c r="J31" s="29"/>
      <c r="K31" s="5" t="s">
        <v>52</v>
      </c>
      <c r="L31" s="29"/>
      <c r="M31" s="10">
        <v>2000</v>
      </c>
      <c r="N31" s="11">
        <v>4901818571422</v>
      </c>
    </row>
    <row r="32" spans="1:14" ht="15.95" customHeight="1">
      <c r="A32" s="6">
        <v>28</v>
      </c>
      <c r="B32" s="6">
        <v>26024271</v>
      </c>
      <c r="C32" s="26" t="s">
        <v>52</v>
      </c>
      <c r="D32" s="7" t="s">
        <v>68</v>
      </c>
      <c r="E32" s="7" t="s">
        <v>75</v>
      </c>
      <c r="F32" s="8" t="s">
        <v>76</v>
      </c>
      <c r="G32" s="7" t="s">
        <v>22</v>
      </c>
      <c r="H32" s="6">
        <v>10</v>
      </c>
      <c r="I32" s="26" t="s">
        <v>52</v>
      </c>
      <c r="J32" s="29"/>
      <c r="K32" s="5" t="s">
        <v>52</v>
      </c>
      <c r="L32" s="29"/>
      <c r="M32" s="10">
        <v>2000</v>
      </c>
      <c r="N32" s="11">
        <v>4995207170112</v>
      </c>
    </row>
    <row r="33" spans="1:14" ht="15.95" customHeight="1">
      <c r="A33" s="6">
        <v>29</v>
      </c>
      <c r="B33" s="6">
        <v>26012361</v>
      </c>
      <c r="C33" s="26" t="s">
        <v>52</v>
      </c>
      <c r="D33" s="7" t="s">
        <v>68</v>
      </c>
      <c r="E33" s="7" t="s">
        <v>77</v>
      </c>
      <c r="F33" s="8" t="s">
        <v>76</v>
      </c>
      <c r="G33" s="7" t="s">
        <v>22</v>
      </c>
      <c r="H33" s="6">
        <v>8</v>
      </c>
      <c r="I33" s="26" t="s">
        <v>52</v>
      </c>
      <c r="J33" s="29"/>
      <c r="K33" s="5" t="s">
        <v>52</v>
      </c>
      <c r="L33" s="29"/>
      <c r="M33" s="10">
        <v>3000</v>
      </c>
      <c r="N33" s="11">
        <v>4995207170129</v>
      </c>
    </row>
    <row r="34" spans="1:14" ht="15.95" customHeight="1">
      <c r="A34" s="6">
        <v>30</v>
      </c>
      <c r="B34" s="6">
        <v>26023071</v>
      </c>
      <c r="C34" s="26" t="s">
        <v>52</v>
      </c>
      <c r="D34" s="7" t="s">
        <v>68</v>
      </c>
      <c r="E34" s="7" t="s">
        <v>78</v>
      </c>
      <c r="F34" s="28" t="s">
        <v>79</v>
      </c>
      <c r="G34" s="7" t="s">
        <v>22</v>
      </c>
      <c r="H34" s="6">
        <v>6</v>
      </c>
      <c r="I34" s="26" t="s">
        <v>52</v>
      </c>
      <c r="J34" s="29"/>
      <c r="K34" s="5" t="s">
        <v>52</v>
      </c>
      <c r="L34" s="29"/>
      <c r="M34" s="10">
        <v>3000</v>
      </c>
      <c r="N34" s="11">
        <v>4520075008306</v>
      </c>
    </row>
    <row r="35" spans="1:14" ht="15.95" customHeight="1">
      <c r="A35" s="6">
        <v>31</v>
      </c>
      <c r="B35" s="6">
        <v>26011121</v>
      </c>
      <c r="C35" s="26" t="s">
        <v>52</v>
      </c>
      <c r="D35" s="7" t="s">
        <v>68</v>
      </c>
      <c r="E35" s="7" t="s">
        <v>80</v>
      </c>
      <c r="F35" s="8" t="s">
        <v>81</v>
      </c>
      <c r="G35" s="7" t="s">
        <v>22</v>
      </c>
      <c r="H35" s="6">
        <v>6</v>
      </c>
      <c r="I35" s="26" t="s">
        <v>52</v>
      </c>
      <c r="J35" s="29"/>
      <c r="K35" s="5" t="s">
        <v>52</v>
      </c>
      <c r="L35" s="29"/>
      <c r="M35" s="10">
        <v>3000</v>
      </c>
      <c r="N35" s="11">
        <v>4988524225658</v>
      </c>
    </row>
    <row r="36" spans="1:14" ht="15.95" customHeight="1">
      <c r="A36" s="6">
        <v>32</v>
      </c>
      <c r="B36" s="6">
        <v>26011131</v>
      </c>
      <c r="C36" s="26" t="s">
        <v>52</v>
      </c>
      <c r="D36" s="7" t="s">
        <v>68</v>
      </c>
      <c r="E36" s="7" t="s">
        <v>82</v>
      </c>
      <c r="F36" s="8" t="s">
        <v>83</v>
      </c>
      <c r="G36" s="7" t="s">
        <v>22</v>
      </c>
      <c r="H36" s="6">
        <v>6</v>
      </c>
      <c r="I36" s="26" t="s">
        <v>52</v>
      </c>
      <c r="J36" s="29"/>
      <c r="K36" s="5" t="s">
        <v>52</v>
      </c>
      <c r="L36" s="29"/>
      <c r="M36" s="10">
        <v>3000</v>
      </c>
      <c r="N36" s="11">
        <v>4950248015525</v>
      </c>
    </row>
    <row r="37" spans="1:14" ht="15.95" customHeight="1">
      <c r="A37" s="6">
        <v>33</v>
      </c>
      <c r="B37" s="6">
        <v>26019051</v>
      </c>
      <c r="C37" s="26" t="s">
        <v>52</v>
      </c>
      <c r="D37" s="7" t="s">
        <v>84</v>
      </c>
      <c r="E37" s="7" t="s">
        <v>85</v>
      </c>
      <c r="F37" s="8" t="s">
        <v>86</v>
      </c>
      <c r="G37" s="7" t="s">
        <v>22</v>
      </c>
      <c r="H37" s="6">
        <v>6</v>
      </c>
      <c r="I37" s="26" t="s">
        <v>52</v>
      </c>
      <c r="J37" s="29"/>
      <c r="K37" s="5" t="s">
        <v>52</v>
      </c>
      <c r="L37" s="29"/>
      <c r="M37" s="10">
        <v>3000</v>
      </c>
      <c r="N37" s="11">
        <v>4520075008290</v>
      </c>
    </row>
    <row r="38" spans="1:14" ht="15.95" customHeight="1">
      <c r="A38" s="6">
        <v>34</v>
      </c>
      <c r="B38" s="6">
        <v>26019041</v>
      </c>
      <c r="C38" s="26" t="s">
        <v>52</v>
      </c>
      <c r="D38" s="7" t="s">
        <v>84</v>
      </c>
      <c r="E38" s="7" t="s">
        <v>87</v>
      </c>
      <c r="F38" s="8" t="s">
        <v>88</v>
      </c>
      <c r="G38" s="7" t="s">
        <v>22</v>
      </c>
      <c r="H38" s="6">
        <v>8</v>
      </c>
      <c r="I38" s="26" t="s">
        <v>52</v>
      </c>
      <c r="J38" s="29"/>
      <c r="K38" s="5" t="s">
        <v>52</v>
      </c>
      <c r="L38" s="29"/>
      <c r="M38" s="10">
        <v>2000</v>
      </c>
      <c r="N38" s="11">
        <v>4520075008320</v>
      </c>
    </row>
    <row r="39" spans="1:14" ht="15.95" customHeight="1">
      <c r="A39" s="6">
        <v>35</v>
      </c>
      <c r="B39" s="6">
        <v>26011001</v>
      </c>
      <c r="C39" s="26" t="s">
        <v>52</v>
      </c>
      <c r="D39" s="7" t="s">
        <v>16</v>
      </c>
      <c r="E39" s="7" t="s">
        <v>89</v>
      </c>
      <c r="F39" s="8" t="s">
        <v>90</v>
      </c>
      <c r="G39" s="7" t="s">
        <v>22</v>
      </c>
      <c r="H39" s="6">
        <v>6</v>
      </c>
      <c r="I39" s="26" t="s">
        <v>52</v>
      </c>
      <c r="J39" s="29"/>
      <c r="K39" s="5" t="s">
        <v>52</v>
      </c>
      <c r="L39" s="29"/>
      <c r="M39" s="10">
        <v>2000</v>
      </c>
      <c r="N39" s="11">
        <v>4550084364483</v>
      </c>
    </row>
    <row r="40" spans="1:14" ht="15.95" customHeight="1">
      <c r="A40" s="6">
        <v>36</v>
      </c>
      <c r="B40" s="6">
        <v>26011141</v>
      </c>
      <c r="C40" s="26" t="s">
        <v>52</v>
      </c>
      <c r="D40" s="7" t="s">
        <v>16</v>
      </c>
      <c r="E40" s="7" t="s">
        <v>91</v>
      </c>
      <c r="F40" s="8" t="s">
        <v>92</v>
      </c>
      <c r="G40" s="7" t="s">
        <v>22</v>
      </c>
      <c r="H40" s="6">
        <v>5</v>
      </c>
      <c r="I40" s="26" t="s">
        <v>52</v>
      </c>
      <c r="J40" s="29"/>
      <c r="K40" s="5" t="s">
        <v>52</v>
      </c>
      <c r="L40" s="29"/>
      <c r="M40" s="10">
        <v>3000</v>
      </c>
      <c r="N40" s="11">
        <v>4550084375397</v>
      </c>
    </row>
    <row r="41" spans="1:14" ht="15.95" customHeight="1">
      <c r="A41" s="6">
        <v>37</v>
      </c>
      <c r="B41" s="6">
        <v>26011151</v>
      </c>
      <c r="C41" s="26" t="s">
        <v>52</v>
      </c>
      <c r="D41" s="7" t="s">
        <v>16</v>
      </c>
      <c r="E41" s="7" t="s">
        <v>93</v>
      </c>
      <c r="F41" s="8" t="s">
        <v>94</v>
      </c>
      <c r="G41" s="7" t="s">
        <v>22</v>
      </c>
      <c r="H41" s="6">
        <v>4</v>
      </c>
      <c r="I41" s="26" t="s">
        <v>52</v>
      </c>
      <c r="J41" s="29"/>
      <c r="K41" s="5" t="s">
        <v>52</v>
      </c>
      <c r="L41" s="29"/>
      <c r="M41" s="10">
        <v>3000</v>
      </c>
      <c r="N41" s="11">
        <v>4550084403342</v>
      </c>
    </row>
    <row r="42" spans="1:14" ht="15.95" customHeight="1">
      <c r="A42" s="6">
        <v>38</v>
      </c>
      <c r="B42" s="6">
        <v>26024111</v>
      </c>
      <c r="C42" s="26" t="s">
        <v>52</v>
      </c>
      <c r="D42" s="7" t="s">
        <v>16</v>
      </c>
      <c r="E42" s="7" t="s">
        <v>95</v>
      </c>
      <c r="F42" s="8" t="s">
        <v>96</v>
      </c>
      <c r="G42" s="7" t="s">
        <v>22</v>
      </c>
      <c r="H42" s="6">
        <v>4</v>
      </c>
      <c r="I42" s="26" t="s">
        <v>52</v>
      </c>
      <c r="J42" s="29"/>
      <c r="K42" s="5" t="s">
        <v>52</v>
      </c>
      <c r="L42" s="29"/>
      <c r="M42" s="10">
        <v>2000</v>
      </c>
      <c r="N42" s="11">
        <v>4901340211025</v>
      </c>
    </row>
    <row r="43" spans="1:14" ht="15.95" customHeight="1">
      <c r="A43" s="6">
        <v>39</v>
      </c>
      <c r="B43" s="6">
        <v>26011231</v>
      </c>
      <c r="C43" s="26" t="s">
        <v>52</v>
      </c>
      <c r="D43" s="7" t="s">
        <v>16</v>
      </c>
      <c r="E43" s="7" t="s">
        <v>97</v>
      </c>
      <c r="F43" s="8" t="s">
        <v>96</v>
      </c>
      <c r="G43" s="7" t="s">
        <v>22</v>
      </c>
      <c r="H43" s="6">
        <v>3</v>
      </c>
      <c r="I43" s="26" t="s">
        <v>52</v>
      </c>
      <c r="J43" s="29"/>
      <c r="K43" s="5" t="s">
        <v>52</v>
      </c>
      <c r="L43" s="29"/>
      <c r="M43" s="10">
        <v>3000</v>
      </c>
      <c r="N43" s="11">
        <v>4901340211124</v>
      </c>
    </row>
    <row r="44" spans="1:14" ht="15.95" customHeight="1">
      <c r="A44" s="6">
        <v>40</v>
      </c>
      <c r="B44" s="6">
        <v>26011781</v>
      </c>
      <c r="C44" s="26" t="s">
        <v>52</v>
      </c>
      <c r="D44" s="7" t="s">
        <v>16</v>
      </c>
      <c r="E44" s="7" t="s">
        <v>98</v>
      </c>
      <c r="F44" s="8" t="s">
        <v>99</v>
      </c>
      <c r="G44" s="7" t="s">
        <v>22</v>
      </c>
      <c r="H44" s="6">
        <v>4</v>
      </c>
      <c r="I44" s="26" t="s">
        <v>52</v>
      </c>
      <c r="J44" s="29"/>
      <c r="K44" s="5" t="s">
        <v>52</v>
      </c>
      <c r="L44" s="29"/>
      <c r="M44" s="10">
        <v>3000</v>
      </c>
      <c r="N44" s="11">
        <v>4901340210721</v>
      </c>
    </row>
    <row r="45" spans="1:14" ht="15.95" customHeight="1">
      <c r="A45" s="6">
        <v>41</v>
      </c>
      <c r="B45" s="6">
        <v>26011991</v>
      </c>
      <c r="C45" s="26" t="s">
        <v>52</v>
      </c>
      <c r="D45" s="7" t="s">
        <v>16</v>
      </c>
      <c r="E45" s="7" t="s">
        <v>100</v>
      </c>
      <c r="F45" s="8" t="s">
        <v>101</v>
      </c>
      <c r="G45" s="7" t="s">
        <v>22</v>
      </c>
      <c r="H45" s="6">
        <v>4</v>
      </c>
      <c r="I45" s="26" t="s">
        <v>52</v>
      </c>
      <c r="J45" s="29"/>
      <c r="K45" s="5" t="s">
        <v>52</v>
      </c>
      <c r="L45" s="29"/>
      <c r="M45" s="10">
        <v>2000</v>
      </c>
      <c r="N45" s="11">
        <v>4901340200227</v>
      </c>
    </row>
    <row r="46" spans="1:14" ht="15.95" customHeight="1">
      <c r="A46" s="6">
        <v>42</v>
      </c>
      <c r="B46" s="6">
        <v>26017681</v>
      </c>
      <c r="C46" s="26" t="s">
        <v>52</v>
      </c>
      <c r="D46" s="7" t="s">
        <v>16</v>
      </c>
      <c r="E46" s="7" t="s">
        <v>102</v>
      </c>
      <c r="F46" s="8" t="s">
        <v>101</v>
      </c>
      <c r="G46" s="7" t="s">
        <v>22</v>
      </c>
      <c r="H46" s="6">
        <v>4</v>
      </c>
      <c r="I46" s="26" t="s">
        <v>52</v>
      </c>
      <c r="J46" s="29"/>
      <c r="K46" s="5" t="s">
        <v>52</v>
      </c>
      <c r="L46" s="29"/>
      <c r="M46" s="10">
        <v>3000</v>
      </c>
      <c r="N46" s="11">
        <v>4901340200425</v>
      </c>
    </row>
    <row r="47" spans="1:14" ht="15.95" customHeight="1">
      <c r="A47" s="6">
        <v>43</v>
      </c>
      <c r="B47" s="6">
        <v>26017651</v>
      </c>
      <c r="C47" s="26" t="s">
        <v>52</v>
      </c>
      <c r="D47" s="7" t="s">
        <v>16</v>
      </c>
      <c r="E47" s="7" t="s">
        <v>103</v>
      </c>
      <c r="F47" s="8" t="s">
        <v>104</v>
      </c>
      <c r="G47" s="7" t="s">
        <v>22</v>
      </c>
      <c r="H47" s="6">
        <v>5</v>
      </c>
      <c r="I47" s="26" t="s">
        <v>52</v>
      </c>
      <c r="J47" s="29"/>
      <c r="K47" s="5" t="s">
        <v>52</v>
      </c>
      <c r="L47" s="29"/>
      <c r="M47" s="10">
        <v>3000</v>
      </c>
      <c r="N47" s="11">
        <v>4549813774877</v>
      </c>
    </row>
    <row r="48" spans="1:14" ht="15.95" customHeight="1">
      <c r="A48" s="6">
        <v>44</v>
      </c>
      <c r="B48" s="6">
        <v>26011161</v>
      </c>
      <c r="C48" s="26" t="s">
        <v>52</v>
      </c>
      <c r="D48" s="7" t="s">
        <v>16</v>
      </c>
      <c r="E48" s="7" t="s">
        <v>105</v>
      </c>
      <c r="F48" s="8" t="s">
        <v>106</v>
      </c>
      <c r="G48" s="7" t="s">
        <v>22</v>
      </c>
      <c r="H48" s="6">
        <v>5</v>
      </c>
      <c r="I48" s="26" t="s">
        <v>52</v>
      </c>
      <c r="J48" s="29"/>
      <c r="K48" s="5" t="s">
        <v>52</v>
      </c>
      <c r="L48" s="29"/>
      <c r="M48" s="10">
        <v>3000</v>
      </c>
      <c r="N48" s="11">
        <v>4550084375403</v>
      </c>
    </row>
    <row r="49" spans="1:14" ht="15.95" customHeight="1">
      <c r="A49" s="6">
        <v>45</v>
      </c>
      <c r="B49" s="6">
        <v>26017661</v>
      </c>
      <c r="C49" s="26" t="s">
        <v>52</v>
      </c>
      <c r="D49" s="7" t="s">
        <v>16</v>
      </c>
      <c r="E49" s="7" t="s">
        <v>107</v>
      </c>
      <c r="F49" s="8" t="s">
        <v>18</v>
      </c>
      <c r="G49" s="7" t="s">
        <v>22</v>
      </c>
      <c r="H49" s="6">
        <v>5</v>
      </c>
      <c r="I49" s="26" t="s">
        <v>52</v>
      </c>
      <c r="J49" s="29"/>
      <c r="K49" s="5" t="s">
        <v>52</v>
      </c>
      <c r="L49" s="29"/>
      <c r="M49" s="10">
        <v>2000</v>
      </c>
      <c r="N49" s="11">
        <v>4902204439760</v>
      </c>
    </row>
    <row r="50" spans="1:14" ht="15.95" customHeight="1">
      <c r="A50" s="6">
        <v>46</v>
      </c>
      <c r="B50" s="6">
        <v>26011281</v>
      </c>
      <c r="C50" s="26" t="s">
        <v>52</v>
      </c>
      <c r="D50" s="7" t="s">
        <v>16</v>
      </c>
      <c r="E50" s="7" t="s">
        <v>108</v>
      </c>
      <c r="F50" s="8" t="s">
        <v>109</v>
      </c>
      <c r="G50" s="7" t="s">
        <v>22</v>
      </c>
      <c r="H50" s="6">
        <v>3</v>
      </c>
      <c r="I50" s="26" t="s">
        <v>52</v>
      </c>
      <c r="J50" s="29"/>
      <c r="K50" s="5" t="s">
        <v>52</v>
      </c>
      <c r="L50" s="29"/>
      <c r="M50" s="10">
        <v>3000</v>
      </c>
      <c r="N50" s="11">
        <v>4902204430637</v>
      </c>
    </row>
    <row r="51" spans="1:14" ht="15.95" customHeight="1">
      <c r="A51" s="6">
        <v>47</v>
      </c>
      <c r="B51" s="6">
        <v>26011211</v>
      </c>
      <c r="C51" s="26" t="s">
        <v>52</v>
      </c>
      <c r="D51" s="7" t="s">
        <v>33</v>
      </c>
      <c r="E51" s="7" t="s">
        <v>110</v>
      </c>
      <c r="F51" s="8" t="s">
        <v>111</v>
      </c>
      <c r="G51" s="7" t="s">
        <v>22</v>
      </c>
      <c r="H51" s="6">
        <v>8</v>
      </c>
      <c r="I51" s="26" t="s">
        <v>52</v>
      </c>
      <c r="J51" s="29"/>
      <c r="K51" s="5" t="s">
        <v>52</v>
      </c>
      <c r="L51" s="29"/>
      <c r="M51" s="10">
        <v>3000</v>
      </c>
      <c r="N51" s="11">
        <v>4550084375052</v>
      </c>
    </row>
    <row r="52" spans="1:14" ht="15.95" customHeight="1">
      <c r="A52" s="6">
        <v>48</v>
      </c>
      <c r="B52" s="6">
        <v>26011221</v>
      </c>
      <c r="C52" s="26" t="s">
        <v>52</v>
      </c>
      <c r="D52" s="7" t="s">
        <v>33</v>
      </c>
      <c r="E52" s="7" t="s">
        <v>112</v>
      </c>
      <c r="F52" s="8" t="s">
        <v>113</v>
      </c>
      <c r="G52" s="7" t="s">
        <v>22</v>
      </c>
      <c r="H52" s="6">
        <v>6</v>
      </c>
      <c r="I52" s="26" t="s">
        <v>52</v>
      </c>
      <c r="J52" s="29"/>
      <c r="K52" s="5" t="s">
        <v>52</v>
      </c>
      <c r="L52" s="29"/>
      <c r="M52" s="10">
        <v>3000</v>
      </c>
      <c r="N52" s="11">
        <v>4550084375434</v>
      </c>
    </row>
    <row r="53" spans="1:14" ht="15.95" customHeight="1">
      <c r="A53" s="6">
        <v>49</v>
      </c>
      <c r="B53" s="6">
        <v>26011241</v>
      </c>
      <c r="C53" s="26" t="s">
        <v>52</v>
      </c>
      <c r="D53" s="7" t="s">
        <v>33</v>
      </c>
      <c r="E53" s="7" t="s">
        <v>114</v>
      </c>
      <c r="F53" s="8" t="s">
        <v>115</v>
      </c>
      <c r="G53" s="7" t="s">
        <v>22</v>
      </c>
      <c r="H53" s="6">
        <v>6</v>
      </c>
      <c r="I53" s="26" t="s">
        <v>52</v>
      </c>
      <c r="J53" s="29"/>
      <c r="K53" s="5" t="s">
        <v>52</v>
      </c>
      <c r="L53" s="29"/>
      <c r="M53" s="10">
        <v>5000</v>
      </c>
      <c r="N53" s="11">
        <v>4550084375045</v>
      </c>
    </row>
    <row r="54" spans="1:14" ht="15.95" customHeight="1">
      <c r="A54" s="6">
        <v>50</v>
      </c>
      <c r="B54" s="6">
        <v>26023321</v>
      </c>
      <c r="C54" s="26" t="s">
        <v>52</v>
      </c>
      <c r="D54" s="7" t="s">
        <v>33</v>
      </c>
      <c r="E54" s="7" t="s">
        <v>116</v>
      </c>
      <c r="F54" s="8" t="s">
        <v>117</v>
      </c>
      <c r="G54" s="7" t="s">
        <v>36</v>
      </c>
      <c r="H54" s="6">
        <v>6</v>
      </c>
      <c r="I54" s="26" t="s">
        <v>52</v>
      </c>
      <c r="J54" s="29"/>
      <c r="K54" s="5" t="s">
        <v>52</v>
      </c>
      <c r="L54" s="29"/>
      <c r="M54" s="10">
        <v>3000</v>
      </c>
      <c r="N54" s="11">
        <v>4901201128349</v>
      </c>
    </row>
    <row r="55" spans="1:14" ht="15.95" customHeight="1">
      <c r="A55" s="6">
        <v>51</v>
      </c>
      <c r="B55" s="6">
        <v>26016011</v>
      </c>
      <c r="C55" s="26" t="s">
        <v>52</v>
      </c>
      <c r="D55" s="7" t="s">
        <v>33</v>
      </c>
      <c r="E55" s="7" t="s">
        <v>118</v>
      </c>
      <c r="F55" s="8" t="s">
        <v>35</v>
      </c>
      <c r="G55" s="7" t="s">
        <v>36</v>
      </c>
      <c r="H55" s="6">
        <v>12</v>
      </c>
      <c r="I55" s="26" t="s">
        <v>52</v>
      </c>
      <c r="J55" s="29"/>
      <c r="K55" s="5" t="s">
        <v>52</v>
      </c>
      <c r="L55" s="29"/>
      <c r="M55" s="10">
        <v>2000</v>
      </c>
      <c r="N55" s="11">
        <v>4901111369252</v>
      </c>
    </row>
    <row r="56" spans="1:14" ht="15.95" customHeight="1">
      <c r="A56" s="6">
        <v>52</v>
      </c>
      <c r="B56" s="6">
        <v>26011981</v>
      </c>
      <c r="C56" s="26" t="s">
        <v>52</v>
      </c>
      <c r="D56" s="7" t="s">
        <v>33</v>
      </c>
      <c r="E56" s="7" t="s">
        <v>119</v>
      </c>
      <c r="F56" s="8" t="s">
        <v>44</v>
      </c>
      <c r="G56" s="7" t="s">
        <v>36</v>
      </c>
      <c r="H56" s="6">
        <v>8</v>
      </c>
      <c r="I56" s="26" t="s">
        <v>52</v>
      </c>
      <c r="J56" s="29"/>
      <c r="K56" s="5" t="s">
        <v>52</v>
      </c>
      <c r="L56" s="29"/>
      <c r="M56" s="10">
        <v>2000</v>
      </c>
      <c r="N56" s="11">
        <v>4902201424431</v>
      </c>
    </row>
    <row r="57" spans="1:14" ht="15.95" customHeight="1">
      <c r="A57" s="6">
        <v>53</v>
      </c>
      <c r="B57" s="6">
        <v>26016071</v>
      </c>
      <c r="C57" s="26" t="s">
        <v>52</v>
      </c>
      <c r="D57" s="7" t="s">
        <v>33</v>
      </c>
      <c r="E57" s="7" t="s">
        <v>120</v>
      </c>
      <c r="F57" s="8" t="s">
        <v>44</v>
      </c>
      <c r="G57" s="7" t="s">
        <v>36</v>
      </c>
      <c r="H57" s="6">
        <v>8</v>
      </c>
      <c r="I57" s="26" t="s">
        <v>52</v>
      </c>
      <c r="J57" s="29"/>
      <c r="K57" s="5" t="s">
        <v>52</v>
      </c>
      <c r="L57" s="29"/>
      <c r="M57" s="10">
        <v>3000</v>
      </c>
      <c r="N57" s="11">
        <v>4902201424455</v>
      </c>
    </row>
    <row r="58" spans="1:14" ht="15.95" customHeight="1">
      <c r="A58" s="6">
        <v>54</v>
      </c>
      <c r="B58" s="6">
        <v>26014011</v>
      </c>
      <c r="C58" s="26" t="s">
        <v>52</v>
      </c>
      <c r="D58" s="7" t="s">
        <v>33</v>
      </c>
      <c r="E58" s="7" t="s">
        <v>121</v>
      </c>
      <c r="F58" s="28" t="s">
        <v>122</v>
      </c>
      <c r="G58" s="7" t="s">
        <v>22</v>
      </c>
      <c r="H58" s="6">
        <v>6</v>
      </c>
      <c r="I58" s="26" t="s">
        <v>52</v>
      </c>
      <c r="J58" s="29"/>
      <c r="K58" s="5" t="s">
        <v>52</v>
      </c>
      <c r="L58" s="29"/>
      <c r="M58" s="10">
        <v>2000</v>
      </c>
      <c r="N58" s="11">
        <v>4902201424158</v>
      </c>
    </row>
    <row r="59" spans="1:14" ht="15.95" customHeight="1">
      <c r="A59" s="6">
        <v>55</v>
      </c>
      <c r="B59" s="6">
        <v>26050411</v>
      </c>
      <c r="C59" s="26" t="s">
        <v>52</v>
      </c>
      <c r="D59" s="7" t="s">
        <v>123</v>
      </c>
      <c r="E59" s="7" t="s">
        <v>124</v>
      </c>
      <c r="F59" s="8" t="s">
        <v>125</v>
      </c>
      <c r="G59" s="7" t="s">
        <v>22</v>
      </c>
      <c r="H59" s="6">
        <v>5</v>
      </c>
      <c r="I59" s="26" t="s">
        <v>52</v>
      </c>
      <c r="J59" s="29"/>
      <c r="K59" s="5" t="s">
        <v>52</v>
      </c>
      <c r="L59" s="29"/>
      <c r="M59" s="10">
        <v>3000</v>
      </c>
      <c r="N59" s="11">
        <v>4560373513911</v>
      </c>
    </row>
    <row r="60" spans="1:14" ht="15.95" customHeight="1">
      <c r="A60" s="6">
        <v>56</v>
      </c>
      <c r="B60" s="6">
        <v>26050251</v>
      </c>
      <c r="C60" s="26" t="s">
        <v>52</v>
      </c>
      <c r="D60" s="7" t="s">
        <v>123</v>
      </c>
      <c r="E60" s="7" t="s">
        <v>126</v>
      </c>
      <c r="F60" s="8" t="s">
        <v>127</v>
      </c>
      <c r="G60" s="7" t="s">
        <v>22</v>
      </c>
      <c r="H60" s="6">
        <v>3</v>
      </c>
      <c r="I60" s="26" t="s">
        <v>52</v>
      </c>
      <c r="J60" s="29"/>
      <c r="K60" s="5" t="s">
        <v>52</v>
      </c>
      <c r="L60" s="29"/>
      <c r="M60" s="10">
        <v>5000</v>
      </c>
      <c r="N60" s="11">
        <v>4549813770282</v>
      </c>
    </row>
    <row r="61" spans="1:14" ht="15.95" customHeight="1">
      <c r="A61" s="6">
        <v>57</v>
      </c>
      <c r="B61" s="6">
        <v>26013091</v>
      </c>
      <c r="C61" s="26" t="s">
        <v>52</v>
      </c>
      <c r="D61" s="7" t="s">
        <v>28</v>
      </c>
      <c r="E61" s="7" t="s">
        <v>128</v>
      </c>
      <c r="F61" s="28" t="s">
        <v>129</v>
      </c>
      <c r="G61" s="7" t="s">
        <v>22</v>
      </c>
      <c r="H61" s="6">
        <v>6</v>
      </c>
      <c r="I61" s="26" t="s">
        <v>52</v>
      </c>
      <c r="J61" s="29"/>
      <c r="K61" s="5" t="s">
        <v>52</v>
      </c>
      <c r="L61" s="29"/>
      <c r="M61" s="10">
        <v>3000</v>
      </c>
      <c r="N61" s="11">
        <v>4550084364650</v>
      </c>
    </row>
    <row r="62" spans="1:14" ht="15.95" customHeight="1">
      <c r="A62" s="6">
        <v>58</v>
      </c>
      <c r="B62" s="6">
        <v>26013121</v>
      </c>
      <c r="C62" s="26" t="s">
        <v>52</v>
      </c>
      <c r="D62" s="7" t="s">
        <v>28</v>
      </c>
      <c r="E62" s="7" t="s">
        <v>130</v>
      </c>
      <c r="F62" s="8" t="s">
        <v>131</v>
      </c>
      <c r="G62" s="7" t="s">
        <v>22</v>
      </c>
      <c r="H62" s="6">
        <v>4</v>
      </c>
      <c r="I62" s="26" t="s">
        <v>52</v>
      </c>
      <c r="J62" s="29"/>
      <c r="K62" s="5" t="s">
        <v>52</v>
      </c>
      <c r="L62" s="29"/>
      <c r="M62" s="10">
        <v>5000</v>
      </c>
      <c r="N62" s="11">
        <v>4550084350325</v>
      </c>
    </row>
    <row r="63" spans="1:14" ht="15.95" customHeight="1">
      <c r="A63" s="6">
        <v>59</v>
      </c>
      <c r="B63" s="6">
        <v>26017261</v>
      </c>
      <c r="C63" s="26" t="s">
        <v>52</v>
      </c>
      <c r="D63" s="7" t="s">
        <v>28</v>
      </c>
      <c r="E63" s="7" t="s">
        <v>132</v>
      </c>
      <c r="F63" s="8" t="s">
        <v>133</v>
      </c>
      <c r="G63" s="7" t="s">
        <v>22</v>
      </c>
      <c r="H63" s="6">
        <v>6</v>
      </c>
      <c r="I63" s="26" t="s">
        <v>52</v>
      </c>
      <c r="J63" s="29"/>
      <c r="K63" s="5" t="s">
        <v>52</v>
      </c>
      <c r="L63" s="29"/>
      <c r="M63" s="10">
        <v>2500</v>
      </c>
      <c r="N63" s="11">
        <v>4550084364605</v>
      </c>
    </row>
    <row r="64" spans="1:14" ht="15.95" customHeight="1">
      <c r="A64" s="6">
        <v>60</v>
      </c>
      <c r="B64" s="6">
        <v>26013081</v>
      </c>
      <c r="C64" s="26" t="s">
        <v>52</v>
      </c>
      <c r="D64" s="7" t="s">
        <v>28</v>
      </c>
      <c r="E64" s="7" t="s">
        <v>134</v>
      </c>
      <c r="F64" s="8" t="s">
        <v>51</v>
      </c>
      <c r="G64" s="7" t="s">
        <v>22</v>
      </c>
      <c r="H64" s="6">
        <v>6</v>
      </c>
      <c r="I64" s="26" t="s">
        <v>52</v>
      </c>
      <c r="J64" s="29"/>
      <c r="K64" s="5" t="s">
        <v>52</v>
      </c>
      <c r="L64" s="29"/>
      <c r="M64" s="10">
        <v>4000</v>
      </c>
      <c r="N64" s="11">
        <v>4550084364599</v>
      </c>
    </row>
    <row r="65" spans="1:14" ht="15.95" customHeight="1">
      <c r="A65" s="6">
        <v>61</v>
      </c>
      <c r="B65" s="6">
        <v>26011591</v>
      </c>
      <c r="C65" s="26" t="s">
        <v>52</v>
      </c>
      <c r="D65" s="7" t="s">
        <v>28</v>
      </c>
      <c r="E65" s="7" t="s">
        <v>135</v>
      </c>
      <c r="F65" s="8" t="s">
        <v>136</v>
      </c>
      <c r="G65" s="7" t="s">
        <v>22</v>
      </c>
      <c r="H65" s="6">
        <v>6</v>
      </c>
      <c r="I65" s="26" t="s">
        <v>52</v>
      </c>
      <c r="J65" s="29"/>
      <c r="K65" s="5" t="s">
        <v>52</v>
      </c>
      <c r="L65" s="29"/>
      <c r="M65" s="10">
        <v>4000</v>
      </c>
      <c r="N65" s="11">
        <v>4550084364643</v>
      </c>
    </row>
    <row r="66" spans="1:14" ht="15.95" customHeight="1">
      <c r="A66" s="6">
        <v>62</v>
      </c>
      <c r="B66" s="6">
        <v>26017701</v>
      </c>
      <c r="C66" s="26" t="s">
        <v>52</v>
      </c>
      <c r="D66" s="7" t="s">
        <v>28</v>
      </c>
      <c r="E66" s="7" t="s">
        <v>137</v>
      </c>
      <c r="F66" s="8" t="s">
        <v>138</v>
      </c>
      <c r="G66" s="7" t="s">
        <v>36</v>
      </c>
      <c r="H66" s="6">
        <v>5</v>
      </c>
      <c r="I66" s="26" t="s">
        <v>52</v>
      </c>
      <c r="J66" s="29"/>
      <c r="K66" s="5" t="s">
        <v>52</v>
      </c>
      <c r="L66" s="29"/>
      <c r="M66" s="10">
        <v>3000</v>
      </c>
      <c r="N66" s="11">
        <v>4901111363731</v>
      </c>
    </row>
    <row r="67" spans="1:14" ht="15.95" customHeight="1">
      <c r="A67" s="6">
        <v>63</v>
      </c>
      <c r="B67" s="6">
        <v>26024331</v>
      </c>
      <c r="C67" s="26" t="s">
        <v>52</v>
      </c>
      <c r="D67" s="7" t="s">
        <v>28</v>
      </c>
      <c r="E67" s="7" t="s">
        <v>139</v>
      </c>
      <c r="F67" s="8" t="s">
        <v>32</v>
      </c>
      <c r="G67" s="7" t="s">
        <v>22</v>
      </c>
      <c r="H67" s="6">
        <v>4</v>
      </c>
      <c r="I67" s="26" t="s">
        <v>52</v>
      </c>
      <c r="J67" s="29"/>
      <c r="K67" s="5" t="s">
        <v>52</v>
      </c>
      <c r="L67" s="29"/>
      <c r="M67" s="10">
        <v>5000</v>
      </c>
      <c r="N67" s="11">
        <v>4550084364636</v>
      </c>
    </row>
    <row r="68" spans="1:14" ht="15.95" customHeight="1">
      <c r="A68" s="6">
        <v>64</v>
      </c>
      <c r="B68" s="6">
        <v>26014401</v>
      </c>
      <c r="C68" s="26" t="s">
        <v>52</v>
      </c>
      <c r="D68" s="7" t="s">
        <v>28</v>
      </c>
      <c r="E68" s="7" t="s">
        <v>140</v>
      </c>
      <c r="F68" s="8" t="s">
        <v>141</v>
      </c>
      <c r="G68" s="7" t="s">
        <v>36</v>
      </c>
      <c r="H68" s="6">
        <v>6</v>
      </c>
      <c r="I68" s="26" t="s">
        <v>52</v>
      </c>
      <c r="J68" s="29"/>
      <c r="K68" s="5" t="s">
        <v>52</v>
      </c>
      <c r="L68" s="29"/>
      <c r="M68" s="10">
        <v>1500</v>
      </c>
      <c r="N68" s="11">
        <v>4902380430117</v>
      </c>
    </row>
    <row r="69" spans="1:14" ht="15.95" customHeight="1">
      <c r="A69" s="6">
        <v>65</v>
      </c>
      <c r="B69" s="6">
        <v>26023311</v>
      </c>
      <c r="C69" s="26" t="s">
        <v>52</v>
      </c>
      <c r="D69" s="7" t="s">
        <v>28</v>
      </c>
      <c r="E69" s="7" t="s">
        <v>142</v>
      </c>
      <c r="F69" s="8" t="s">
        <v>141</v>
      </c>
      <c r="G69" s="7" t="s">
        <v>36</v>
      </c>
      <c r="H69" s="6">
        <v>5</v>
      </c>
      <c r="I69" s="26" t="s">
        <v>52</v>
      </c>
      <c r="J69" s="29"/>
      <c r="K69" s="5" t="s">
        <v>52</v>
      </c>
      <c r="L69" s="29"/>
      <c r="M69" s="10">
        <v>3000</v>
      </c>
      <c r="N69" s="11">
        <v>4902380430131</v>
      </c>
    </row>
    <row r="70" spans="1:14" ht="15.95" customHeight="1">
      <c r="A70" s="6">
        <v>66</v>
      </c>
      <c r="B70" s="6">
        <v>26013321</v>
      </c>
      <c r="C70" s="26" t="s">
        <v>52</v>
      </c>
      <c r="D70" s="7" t="s">
        <v>28</v>
      </c>
      <c r="E70" s="7" t="s">
        <v>143</v>
      </c>
      <c r="F70" s="8" t="s">
        <v>144</v>
      </c>
      <c r="G70" s="7" t="s">
        <v>22</v>
      </c>
      <c r="H70" s="6">
        <v>5</v>
      </c>
      <c r="I70" s="26" t="s">
        <v>52</v>
      </c>
      <c r="J70" s="29"/>
      <c r="K70" s="5" t="s">
        <v>52</v>
      </c>
      <c r="L70" s="29"/>
      <c r="M70" s="10">
        <v>3000</v>
      </c>
      <c r="N70" s="11">
        <v>4901111362956</v>
      </c>
    </row>
    <row r="71" spans="1:14" ht="15.95" customHeight="1">
      <c r="A71" s="6">
        <v>67</v>
      </c>
      <c r="B71" s="6">
        <v>26018011</v>
      </c>
      <c r="C71" s="26" t="s">
        <v>52</v>
      </c>
      <c r="D71" s="7" t="s">
        <v>28</v>
      </c>
      <c r="E71" s="7" t="s">
        <v>145</v>
      </c>
      <c r="F71" s="8" t="s">
        <v>146</v>
      </c>
      <c r="G71" s="7" t="s">
        <v>22</v>
      </c>
      <c r="H71" s="6">
        <v>5</v>
      </c>
      <c r="I71" s="26" t="s">
        <v>52</v>
      </c>
      <c r="J71" s="29"/>
      <c r="K71" s="5" t="s">
        <v>52</v>
      </c>
      <c r="L71" s="29"/>
      <c r="M71" s="10">
        <v>3000</v>
      </c>
      <c r="N71" s="11">
        <v>4902380426295</v>
      </c>
    </row>
    <row r="72" spans="1:14" ht="15.95" customHeight="1">
      <c r="A72" s="6">
        <v>68</v>
      </c>
      <c r="B72" s="6">
        <v>26017111</v>
      </c>
      <c r="C72" s="26" t="s">
        <v>52</v>
      </c>
      <c r="D72" s="7" t="s">
        <v>28</v>
      </c>
      <c r="E72" s="7" t="s">
        <v>147</v>
      </c>
      <c r="F72" s="8" t="s">
        <v>148</v>
      </c>
      <c r="G72" s="7" t="s">
        <v>22</v>
      </c>
      <c r="H72" s="6">
        <v>5</v>
      </c>
      <c r="I72" s="26" t="s">
        <v>52</v>
      </c>
      <c r="J72" s="29"/>
      <c r="K72" s="5" t="s">
        <v>52</v>
      </c>
      <c r="L72" s="29"/>
      <c r="M72" s="10">
        <v>5000</v>
      </c>
      <c r="N72" s="11">
        <v>4550084350226</v>
      </c>
    </row>
    <row r="73" spans="1:14" ht="15.95" customHeight="1">
      <c r="A73" s="6">
        <v>69</v>
      </c>
      <c r="B73" s="6">
        <v>26023531</v>
      </c>
      <c r="C73" s="26" t="s">
        <v>52</v>
      </c>
      <c r="D73" s="7" t="s">
        <v>149</v>
      </c>
      <c r="E73" s="7" t="s">
        <v>150</v>
      </c>
      <c r="F73" s="8" t="s">
        <v>151</v>
      </c>
      <c r="G73" s="7" t="s">
        <v>22</v>
      </c>
      <c r="H73" s="6">
        <v>8</v>
      </c>
      <c r="I73" s="26" t="s">
        <v>52</v>
      </c>
      <c r="J73" s="29"/>
      <c r="K73" s="5" t="s">
        <v>52</v>
      </c>
      <c r="L73" s="29"/>
      <c r="M73" s="10">
        <v>5000</v>
      </c>
      <c r="N73" s="11">
        <v>4550084350363</v>
      </c>
    </row>
    <row r="74" spans="1:14" ht="15.95" customHeight="1">
      <c r="A74" s="6">
        <v>70</v>
      </c>
      <c r="B74" s="6">
        <v>26023551</v>
      </c>
      <c r="C74" s="26" t="s">
        <v>52</v>
      </c>
      <c r="D74" s="7" t="s">
        <v>149</v>
      </c>
      <c r="E74" s="7" t="s">
        <v>152</v>
      </c>
      <c r="F74" s="8" t="s">
        <v>153</v>
      </c>
      <c r="G74" s="7" t="s">
        <v>22</v>
      </c>
      <c r="H74" s="6">
        <v>8</v>
      </c>
      <c r="I74" s="26" t="s">
        <v>52</v>
      </c>
      <c r="J74" s="29"/>
      <c r="K74" s="5" t="s">
        <v>52</v>
      </c>
      <c r="L74" s="29"/>
      <c r="M74" s="10">
        <v>3000</v>
      </c>
      <c r="N74" s="11">
        <v>4550084364667</v>
      </c>
    </row>
    <row r="75" spans="1:14" ht="15.95" customHeight="1">
      <c r="A75" s="6">
        <v>71</v>
      </c>
      <c r="B75" s="6">
        <v>26024501</v>
      </c>
      <c r="C75" s="26" t="s">
        <v>52</v>
      </c>
      <c r="D75" s="7" t="s">
        <v>149</v>
      </c>
      <c r="E75" s="7" t="s">
        <v>154</v>
      </c>
      <c r="F75" s="8" t="s">
        <v>155</v>
      </c>
      <c r="G75" s="7" t="s">
        <v>22</v>
      </c>
      <c r="H75" s="6">
        <v>8</v>
      </c>
      <c r="I75" s="26" t="s">
        <v>52</v>
      </c>
      <c r="J75" s="29"/>
      <c r="K75" s="5" t="s">
        <v>52</v>
      </c>
      <c r="L75" s="29"/>
      <c r="M75" s="10">
        <v>3000</v>
      </c>
      <c r="N75" s="11">
        <v>4902560260367</v>
      </c>
    </row>
    <row r="76" spans="1:14" ht="15.95" customHeight="1">
      <c r="A76" s="6">
        <v>72</v>
      </c>
      <c r="B76" s="6">
        <v>26023561</v>
      </c>
      <c r="C76" s="26" t="s">
        <v>52</v>
      </c>
      <c r="D76" s="7" t="s">
        <v>149</v>
      </c>
      <c r="E76" s="7" t="s">
        <v>156</v>
      </c>
      <c r="F76" s="8" t="s">
        <v>157</v>
      </c>
      <c r="G76" s="7" t="s">
        <v>22</v>
      </c>
      <c r="H76" s="6">
        <v>4</v>
      </c>
      <c r="I76" s="26" t="s">
        <v>52</v>
      </c>
      <c r="J76" s="29"/>
      <c r="K76" s="5" t="s">
        <v>52</v>
      </c>
      <c r="L76" s="29"/>
      <c r="M76" s="10">
        <v>3000</v>
      </c>
      <c r="N76" s="11">
        <v>4902560267762</v>
      </c>
    </row>
    <row r="77" spans="1:14" ht="15.95" customHeight="1">
      <c r="A77" s="6">
        <v>73</v>
      </c>
      <c r="B77" s="6">
        <v>26015061</v>
      </c>
      <c r="C77" s="26" t="s">
        <v>52</v>
      </c>
      <c r="D77" s="7" t="s">
        <v>149</v>
      </c>
      <c r="E77" s="7" t="s">
        <v>158</v>
      </c>
      <c r="F77" s="8" t="s">
        <v>159</v>
      </c>
      <c r="G77" s="7" t="s">
        <v>22</v>
      </c>
      <c r="H77" s="6">
        <v>3</v>
      </c>
      <c r="I77" s="26" t="s">
        <v>52</v>
      </c>
      <c r="J77" s="29"/>
      <c r="K77" s="5" t="s">
        <v>52</v>
      </c>
      <c r="L77" s="29"/>
      <c r="M77" s="10">
        <v>3000</v>
      </c>
      <c r="N77" s="11">
        <v>4902560268073</v>
      </c>
    </row>
    <row r="78" spans="1:14" ht="15.95" customHeight="1">
      <c r="A78" s="6">
        <v>74</v>
      </c>
      <c r="B78" s="6">
        <v>26015071</v>
      </c>
      <c r="C78" s="26" t="s">
        <v>52</v>
      </c>
      <c r="D78" s="7" t="s">
        <v>160</v>
      </c>
      <c r="E78" s="7" t="s">
        <v>161</v>
      </c>
      <c r="F78" s="8" t="s">
        <v>162</v>
      </c>
      <c r="G78" s="7" t="s">
        <v>22</v>
      </c>
      <c r="H78" s="6">
        <v>6</v>
      </c>
      <c r="I78" s="26" t="s">
        <v>52</v>
      </c>
      <c r="J78" s="29"/>
      <c r="K78" s="5" t="s">
        <v>52</v>
      </c>
      <c r="L78" s="29"/>
      <c r="M78" s="10">
        <v>5000</v>
      </c>
      <c r="N78" s="11">
        <v>4550084375557</v>
      </c>
    </row>
    <row r="79" spans="1:14" ht="15.95" customHeight="1">
      <c r="A79" s="6">
        <v>75</v>
      </c>
      <c r="B79" s="6">
        <v>26015081</v>
      </c>
      <c r="C79" s="26" t="s">
        <v>52</v>
      </c>
      <c r="D79" s="7" t="s">
        <v>163</v>
      </c>
      <c r="E79" s="7" t="s">
        <v>164</v>
      </c>
      <c r="F79" s="28" t="s">
        <v>165</v>
      </c>
      <c r="G79" s="7" t="s">
        <v>22</v>
      </c>
      <c r="H79" s="6">
        <v>5</v>
      </c>
      <c r="I79" s="26" t="s">
        <v>52</v>
      </c>
      <c r="J79" s="29"/>
      <c r="K79" s="5" t="s">
        <v>52</v>
      </c>
      <c r="L79" s="29"/>
      <c r="M79" s="10">
        <v>5000</v>
      </c>
      <c r="N79" s="11">
        <v>4550084375526</v>
      </c>
    </row>
    <row r="80" spans="1:14" ht="15.95" customHeight="1">
      <c r="A80" s="6">
        <v>76</v>
      </c>
      <c r="B80" s="6">
        <v>26015091</v>
      </c>
      <c r="C80" s="26" t="s">
        <v>52</v>
      </c>
      <c r="D80" s="7" t="s">
        <v>166</v>
      </c>
      <c r="E80" s="7" t="s">
        <v>167</v>
      </c>
      <c r="F80" s="8" t="s">
        <v>168</v>
      </c>
      <c r="G80" s="7" t="s">
        <v>22</v>
      </c>
      <c r="H80" s="6">
        <v>6</v>
      </c>
      <c r="I80" s="26" t="s">
        <v>52</v>
      </c>
      <c r="J80" s="29"/>
      <c r="K80" s="5" t="s">
        <v>52</v>
      </c>
      <c r="L80" s="29"/>
      <c r="M80" s="10">
        <v>3000</v>
      </c>
      <c r="N80" s="11">
        <v>4550084375496</v>
      </c>
    </row>
    <row r="81" spans="1:14" ht="15.95" customHeight="1">
      <c r="A81" s="6">
        <v>77</v>
      </c>
      <c r="B81" s="6">
        <v>26011681</v>
      </c>
      <c r="C81" s="26" t="s">
        <v>52</v>
      </c>
      <c r="D81" s="7" t="s">
        <v>166</v>
      </c>
      <c r="E81" s="7" t="s">
        <v>169</v>
      </c>
      <c r="F81" s="8" t="s">
        <v>170</v>
      </c>
      <c r="G81" s="7" t="s">
        <v>22</v>
      </c>
      <c r="H81" s="6">
        <v>5</v>
      </c>
      <c r="I81" s="26" t="s">
        <v>52</v>
      </c>
      <c r="J81" s="29"/>
      <c r="K81" s="5" t="s">
        <v>52</v>
      </c>
      <c r="L81" s="29"/>
      <c r="M81" s="10">
        <v>5000</v>
      </c>
      <c r="N81" s="11">
        <v>4550084350219</v>
      </c>
    </row>
    <row r="82" spans="1:14" ht="15.95" customHeight="1">
      <c r="A82" s="6">
        <v>78</v>
      </c>
      <c r="B82" s="6">
        <v>26022371</v>
      </c>
      <c r="C82" s="26" t="s">
        <v>52</v>
      </c>
      <c r="D82" s="7" t="s">
        <v>166</v>
      </c>
      <c r="E82" s="7" t="s">
        <v>171</v>
      </c>
      <c r="F82" s="8" t="s">
        <v>172</v>
      </c>
      <c r="G82" s="7" t="s">
        <v>22</v>
      </c>
      <c r="H82" s="6">
        <v>6</v>
      </c>
      <c r="I82" s="26" t="s">
        <v>52</v>
      </c>
      <c r="J82" s="29"/>
      <c r="K82" s="5" t="s">
        <v>52</v>
      </c>
      <c r="L82" s="29"/>
      <c r="M82" s="10">
        <v>3000</v>
      </c>
      <c r="N82" s="11">
        <v>4550084364544</v>
      </c>
    </row>
    <row r="83" spans="1:14" ht="15.95" customHeight="1">
      <c r="A83" s="6">
        <v>79</v>
      </c>
      <c r="B83" s="6">
        <v>26017361</v>
      </c>
      <c r="C83" s="26" t="s">
        <v>52</v>
      </c>
      <c r="D83" s="7" t="s">
        <v>166</v>
      </c>
      <c r="E83" s="7" t="s">
        <v>173</v>
      </c>
      <c r="F83" s="8" t="s">
        <v>174</v>
      </c>
      <c r="G83" s="7" t="s">
        <v>22</v>
      </c>
      <c r="H83" s="6">
        <v>8</v>
      </c>
      <c r="I83" s="26" t="s">
        <v>52</v>
      </c>
      <c r="J83" s="29"/>
      <c r="K83" s="5" t="s">
        <v>52</v>
      </c>
      <c r="L83" s="29"/>
      <c r="M83" s="10">
        <v>3500</v>
      </c>
      <c r="N83" s="11">
        <v>4550084364568</v>
      </c>
    </row>
    <row r="84" spans="1:14" ht="15.95" customHeight="1">
      <c r="A84" s="6">
        <v>80</v>
      </c>
      <c r="B84" s="6">
        <v>26017401</v>
      </c>
      <c r="C84" s="26" t="s">
        <v>52</v>
      </c>
      <c r="D84" s="7" t="s">
        <v>166</v>
      </c>
      <c r="E84" s="7" t="s">
        <v>175</v>
      </c>
      <c r="F84" s="8" t="s">
        <v>176</v>
      </c>
      <c r="G84" s="7" t="s">
        <v>22</v>
      </c>
      <c r="H84" s="6">
        <v>5</v>
      </c>
      <c r="I84" s="26" t="s">
        <v>52</v>
      </c>
      <c r="J84" s="29"/>
      <c r="K84" s="5" t="s">
        <v>52</v>
      </c>
      <c r="L84" s="29"/>
      <c r="M84" s="10">
        <v>5000</v>
      </c>
      <c r="N84" s="11">
        <v>4550084364575</v>
      </c>
    </row>
    <row r="85" spans="1:14" ht="15.95" customHeight="1">
      <c r="A85" s="6">
        <v>81</v>
      </c>
      <c r="B85" s="6">
        <v>26015101</v>
      </c>
      <c r="C85" s="26" t="s">
        <v>52</v>
      </c>
      <c r="D85" s="7" t="s">
        <v>166</v>
      </c>
      <c r="E85" s="7" t="s">
        <v>177</v>
      </c>
      <c r="F85" s="8" t="s">
        <v>178</v>
      </c>
      <c r="G85" s="7" t="s">
        <v>22</v>
      </c>
      <c r="H85" s="6">
        <v>8</v>
      </c>
      <c r="I85" s="26" t="s">
        <v>52</v>
      </c>
      <c r="J85" s="29"/>
      <c r="K85" s="5" t="s">
        <v>52</v>
      </c>
      <c r="L85" s="29"/>
      <c r="M85" s="10">
        <v>3000</v>
      </c>
      <c r="N85" s="11">
        <v>4550084375458</v>
      </c>
    </row>
    <row r="86" spans="1:14" ht="15.95" customHeight="1">
      <c r="A86" s="6">
        <v>82</v>
      </c>
      <c r="B86" s="6">
        <v>26012821</v>
      </c>
      <c r="C86" s="26" t="s">
        <v>52</v>
      </c>
      <c r="D86" s="7" t="s">
        <v>68</v>
      </c>
      <c r="E86" s="7" t="s">
        <v>179</v>
      </c>
      <c r="F86" s="8" t="s">
        <v>180</v>
      </c>
      <c r="G86" s="7" t="s">
        <v>36</v>
      </c>
      <c r="H86" s="6">
        <v>8</v>
      </c>
      <c r="I86" s="26" t="s">
        <v>52</v>
      </c>
      <c r="J86" s="29"/>
      <c r="K86" s="5" t="s">
        <v>52</v>
      </c>
      <c r="L86" s="29"/>
      <c r="M86" s="10">
        <v>1500</v>
      </c>
      <c r="N86" s="11">
        <v>4520075007231</v>
      </c>
    </row>
    <row r="87" spans="1:14" ht="15.95" customHeight="1">
      <c r="A87" s="6">
        <v>83</v>
      </c>
      <c r="B87" s="6">
        <v>26022501</v>
      </c>
      <c r="C87" s="26" t="s">
        <v>52</v>
      </c>
      <c r="D87" s="7" t="s">
        <v>68</v>
      </c>
      <c r="E87" s="7" t="s">
        <v>181</v>
      </c>
      <c r="F87" s="8" t="s">
        <v>182</v>
      </c>
      <c r="G87" s="7" t="s">
        <v>22</v>
      </c>
      <c r="H87" s="6">
        <v>8</v>
      </c>
      <c r="I87" s="26" t="s">
        <v>52</v>
      </c>
      <c r="J87" s="29"/>
      <c r="K87" s="5" t="s">
        <v>52</v>
      </c>
      <c r="L87" s="29"/>
      <c r="M87" s="10">
        <v>1500</v>
      </c>
      <c r="N87" s="11">
        <v>4986859148178</v>
      </c>
    </row>
    <row r="88" spans="1:14" ht="15.95" customHeight="1">
      <c r="A88" s="6">
        <v>84</v>
      </c>
      <c r="B88" s="6">
        <v>26017141</v>
      </c>
      <c r="C88" s="26" t="s">
        <v>52</v>
      </c>
      <c r="D88" s="7" t="s">
        <v>84</v>
      </c>
      <c r="E88" s="7" t="s">
        <v>183</v>
      </c>
      <c r="F88" s="8" t="s">
        <v>184</v>
      </c>
      <c r="G88" s="7" t="s">
        <v>22</v>
      </c>
      <c r="H88" s="6">
        <v>8</v>
      </c>
      <c r="I88" s="26" t="s">
        <v>52</v>
      </c>
      <c r="J88" s="29"/>
      <c r="K88" s="5" t="s">
        <v>52</v>
      </c>
      <c r="L88" s="29"/>
      <c r="M88" s="10">
        <v>1500</v>
      </c>
      <c r="N88" s="11">
        <v>4954420834058</v>
      </c>
    </row>
    <row r="89" spans="1:14" ht="15.95" customHeight="1">
      <c r="A89" s="6">
        <v>85</v>
      </c>
      <c r="B89" s="6">
        <v>26017521</v>
      </c>
      <c r="C89" s="26" t="s">
        <v>52</v>
      </c>
      <c r="D89" s="7" t="s">
        <v>68</v>
      </c>
      <c r="E89" s="7" t="s">
        <v>185</v>
      </c>
      <c r="F89" s="8" t="s">
        <v>186</v>
      </c>
      <c r="G89" s="7" t="s">
        <v>22</v>
      </c>
      <c r="H89" s="6">
        <v>10</v>
      </c>
      <c r="I89" s="26" t="s">
        <v>52</v>
      </c>
      <c r="J89" s="29"/>
      <c r="K89" s="5" t="s">
        <v>52</v>
      </c>
      <c r="L89" s="29"/>
      <c r="M89" s="10" t="s">
        <v>187</v>
      </c>
      <c r="N89" s="11">
        <v>4962278103547</v>
      </c>
    </row>
    <row r="90" spans="1:14" ht="15.95" customHeight="1">
      <c r="A90" s="6">
        <v>86</v>
      </c>
      <c r="B90" s="6">
        <v>26017511</v>
      </c>
      <c r="C90" s="26" t="s">
        <v>52</v>
      </c>
      <c r="D90" s="7" t="s">
        <v>84</v>
      </c>
      <c r="E90" s="7" t="s">
        <v>188</v>
      </c>
      <c r="F90" s="8" t="s">
        <v>189</v>
      </c>
      <c r="G90" s="7" t="s">
        <v>22</v>
      </c>
      <c r="H90" s="6">
        <v>10</v>
      </c>
      <c r="I90" s="26" t="s">
        <v>52</v>
      </c>
      <c r="J90" s="29"/>
      <c r="K90" s="5" t="s">
        <v>52</v>
      </c>
      <c r="L90" s="29"/>
      <c r="M90" s="10" t="s">
        <v>187</v>
      </c>
      <c r="N90" s="11">
        <v>4962278103554</v>
      </c>
    </row>
    <row r="91" spans="1:14" ht="15.95" customHeight="1">
      <c r="A91" s="6">
        <v>87</v>
      </c>
      <c r="B91" s="6">
        <v>26022541</v>
      </c>
      <c r="C91" s="26" t="s">
        <v>52</v>
      </c>
      <c r="D91" s="7" t="s">
        <v>84</v>
      </c>
      <c r="E91" s="7" t="s">
        <v>190</v>
      </c>
      <c r="F91" s="8" t="s">
        <v>191</v>
      </c>
      <c r="G91" s="7" t="s">
        <v>36</v>
      </c>
      <c r="H91" s="6">
        <v>6</v>
      </c>
      <c r="I91" s="26" t="s">
        <v>52</v>
      </c>
      <c r="J91" s="29"/>
      <c r="K91" s="5" t="s">
        <v>52</v>
      </c>
      <c r="L91" s="29"/>
      <c r="M91" s="10">
        <v>1500</v>
      </c>
      <c r="N91" s="11">
        <v>4582147994221</v>
      </c>
    </row>
    <row r="92" spans="1:14" ht="15.95" customHeight="1">
      <c r="A92" s="6">
        <v>88</v>
      </c>
      <c r="B92" s="6">
        <v>26022531</v>
      </c>
      <c r="C92" s="26" t="s">
        <v>52</v>
      </c>
      <c r="D92" s="7" t="s">
        <v>84</v>
      </c>
      <c r="E92" s="7" t="s">
        <v>192</v>
      </c>
      <c r="F92" s="8" t="s">
        <v>193</v>
      </c>
      <c r="G92" s="7" t="s">
        <v>36</v>
      </c>
      <c r="H92" s="6">
        <v>8</v>
      </c>
      <c r="I92" s="26" t="s">
        <v>52</v>
      </c>
      <c r="J92" s="29"/>
      <c r="K92" s="5" t="s">
        <v>52</v>
      </c>
      <c r="L92" s="29"/>
      <c r="M92" s="10">
        <v>1500</v>
      </c>
      <c r="N92" s="11">
        <v>4901961504285</v>
      </c>
    </row>
  </sheetData>
  <mergeCells count="13">
    <mergeCell ref="N3:N4"/>
    <mergeCell ref="A1:F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M4"/>
  </mergeCells>
  <phoneticPr fontId="3"/>
  <pageMargins left="0.7" right="0.7" top="0.75" bottom="0.75" header="0.3" footer="0.3"/>
  <pageSetup paperSize="9" scale="5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view="pageBreakPreview" zoomScale="60" zoomScaleNormal="100" workbookViewId="0">
      <selection activeCell="A2" sqref="A2"/>
    </sheetView>
  </sheetViews>
  <sheetFormatPr defaultRowHeight="13.5"/>
  <cols>
    <col min="1" max="1" width="7.25" style="59" bestFit="1" customWidth="1"/>
    <col min="2" max="3" width="13.625" style="60" customWidth="1"/>
    <col min="4" max="4" width="9.125" style="60" customWidth="1"/>
    <col min="5" max="5" width="53.75" style="61" customWidth="1"/>
    <col min="6" max="6" width="18.375" style="62" customWidth="1"/>
    <col min="7" max="7" width="12" style="62" customWidth="1"/>
    <col min="8" max="9" width="11.625" style="63" customWidth="1"/>
    <col min="10" max="10" width="4.25" style="60" bestFit="1" customWidth="1"/>
    <col min="11" max="256" width="9" style="36"/>
    <col min="257" max="257" width="7.25" style="36" bestFit="1" customWidth="1"/>
    <col min="258" max="259" width="13.625" style="36" customWidth="1"/>
    <col min="260" max="260" width="9.125" style="36" customWidth="1"/>
    <col min="261" max="261" width="53.75" style="36" customWidth="1"/>
    <col min="262" max="262" width="17.5" style="36" customWidth="1"/>
    <col min="263" max="263" width="12" style="36" customWidth="1"/>
    <col min="264" max="265" width="11.625" style="36" customWidth="1"/>
    <col min="266" max="266" width="4.25" style="36" bestFit="1" customWidth="1"/>
    <col min="267" max="512" width="9" style="36"/>
    <col min="513" max="513" width="7.25" style="36" bestFit="1" customWidth="1"/>
    <col min="514" max="515" width="13.625" style="36" customWidth="1"/>
    <col min="516" max="516" width="9.125" style="36" customWidth="1"/>
    <col min="517" max="517" width="53.75" style="36" customWidth="1"/>
    <col min="518" max="518" width="17.5" style="36" customWidth="1"/>
    <col min="519" max="519" width="12" style="36" customWidth="1"/>
    <col min="520" max="521" width="11.625" style="36" customWidth="1"/>
    <col min="522" max="522" width="4.25" style="36" bestFit="1" customWidth="1"/>
    <col min="523" max="768" width="9" style="36"/>
    <col min="769" max="769" width="7.25" style="36" bestFit="1" customWidth="1"/>
    <col min="770" max="771" width="13.625" style="36" customWidth="1"/>
    <col min="772" max="772" width="9.125" style="36" customWidth="1"/>
    <col min="773" max="773" width="53.75" style="36" customWidth="1"/>
    <col min="774" max="774" width="17.5" style="36" customWidth="1"/>
    <col min="775" max="775" width="12" style="36" customWidth="1"/>
    <col min="776" max="777" width="11.625" style="36" customWidth="1"/>
    <col min="778" max="778" width="4.25" style="36" bestFit="1" customWidth="1"/>
    <col min="779" max="1024" width="9" style="36"/>
    <col min="1025" max="1025" width="7.25" style="36" bestFit="1" customWidth="1"/>
    <col min="1026" max="1027" width="13.625" style="36" customWidth="1"/>
    <col min="1028" max="1028" width="9.125" style="36" customWidth="1"/>
    <col min="1029" max="1029" width="53.75" style="36" customWidth="1"/>
    <col min="1030" max="1030" width="17.5" style="36" customWidth="1"/>
    <col min="1031" max="1031" width="12" style="36" customWidth="1"/>
    <col min="1032" max="1033" width="11.625" style="36" customWidth="1"/>
    <col min="1034" max="1034" width="4.25" style="36" bestFit="1" customWidth="1"/>
    <col min="1035" max="1280" width="9" style="36"/>
    <col min="1281" max="1281" width="7.25" style="36" bestFit="1" customWidth="1"/>
    <col min="1282" max="1283" width="13.625" style="36" customWidth="1"/>
    <col min="1284" max="1284" width="9.125" style="36" customWidth="1"/>
    <col min="1285" max="1285" width="53.75" style="36" customWidth="1"/>
    <col min="1286" max="1286" width="17.5" style="36" customWidth="1"/>
    <col min="1287" max="1287" width="12" style="36" customWidth="1"/>
    <col min="1288" max="1289" width="11.625" style="36" customWidth="1"/>
    <col min="1290" max="1290" width="4.25" style="36" bestFit="1" customWidth="1"/>
    <col min="1291" max="1536" width="9" style="36"/>
    <col min="1537" max="1537" width="7.25" style="36" bestFit="1" customWidth="1"/>
    <col min="1538" max="1539" width="13.625" style="36" customWidth="1"/>
    <col min="1540" max="1540" width="9.125" style="36" customWidth="1"/>
    <col min="1541" max="1541" width="53.75" style="36" customWidth="1"/>
    <col min="1542" max="1542" width="17.5" style="36" customWidth="1"/>
    <col min="1543" max="1543" width="12" style="36" customWidth="1"/>
    <col min="1544" max="1545" width="11.625" style="36" customWidth="1"/>
    <col min="1546" max="1546" width="4.25" style="36" bestFit="1" customWidth="1"/>
    <col min="1547" max="1792" width="9" style="36"/>
    <col min="1793" max="1793" width="7.25" style="36" bestFit="1" customWidth="1"/>
    <col min="1794" max="1795" width="13.625" style="36" customWidth="1"/>
    <col min="1796" max="1796" width="9.125" style="36" customWidth="1"/>
    <col min="1797" max="1797" width="53.75" style="36" customWidth="1"/>
    <col min="1798" max="1798" width="17.5" style="36" customWidth="1"/>
    <col min="1799" max="1799" width="12" style="36" customWidth="1"/>
    <col min="1800" max="1801" width="11.625" style="36" customWidth="1"/>
    <col min="1802" max="1802" width="4.25" style="36" bestFit="1" customWidth="1"/>
    <col min="1803" max="2048" width="9" style="36"/>
    <col min="2049" max="2049" width="7.25" style="36" bestFit="1" customWidth="1"/>
    <col min="2050" max="2051" width="13.625" style="36" customWidth="1"/>
    <col min="2052" max="2052" width="9.125" style="36" customWidth="1"/>
    <col min="2053" max="2053" width="53.75" style="36" customWidth="1"/>
    <col min="2054" max="2054" width="17.5" style="36" customWidth="1"/>
    <col min="2055" max="2055" width="12" style="36" customWidth="1"/>
    <col min="2056" max="2057" width="11.625" style="36" customWidth="1"/>
    <col min="2058" max="2058" width="4.25" style="36" bestFit="1" customWidth="1"/>
    <col min="2059" max="2304" width="9" style="36"/>
    <col min="2305" max="2305" width="7.25" style="36" bestFit="1" customWidth="1"/>
    <col min="2306" max="2307" width="13.625" style="36" customWidth="1"/>
    <col min="2308" max="2308" width="9.125" style="36" customWidth="1"/>
    <col min="2309" max="2309" width="53.75" style="36" customWidth="1"/>
    <col min="2310" max="2310" width="17.5" style="36" customWidth="1"/>
    <col min="2311" max="2311" width="12" style="36" customWidth="1"/>
    <col min="2312" max="2313" width="11.625" style="36" customWidth="1"/>
    <col min="2314" max="2314" width="4.25" style="36" bestFit="1" customWidth="1"/>
    <col min="2315" max="2560" width="9" style="36"/>
    <col min="2561" max="2561" width="7.25" style="36" bestFit="1" customWidth="1"/>
    <col min="2562" max="2563" width="13.625" style="36" customWidth="1"/>
    <col min="2564" max="2564" width="9.125" style="36" customWidth="1"/>
    <col min="2565" max="2565" width="53.75" style="36" customWidth="1"/>
    <col min="2566" max="2566" width="17.5" style="36" customWidth="1"/>
    <col min="2567" max="2567" width="12" style="36" customWidth="1"/>
    <col min="2568" max="2569" width="11.625" style="36" customWidth="1"/>
    <col min="2570" max="2570" width="4.25" style="36" bestFit="1" customWidth="1"/>
    <col min="2571" max="2816" width="9" style="36"/>
    <col min="2817" max="2817" width="7.25" style="36" bestFit="1" customWidth="1"/>
    <col min="2818" max="2819" width="13.625" style="36" customWidth="1"/>
    <col min="2820" max="2820" width="9.125" style="36" customWidth="1"/>
    <col min="2821" max="2821" width="53.75" style="36" customWidth="1"/>
    <col min="2822" max="2822" width="17.5" style="36" customWidth="1"/>
    <col min="2823" max="2823" width="12" style="36" customWidth="1"/>
    <col min="2824" max="2825" width="11.625" style="36" customWidth="1"/>
    <col min="2826" max="2826" width="4.25" style="36" bestFit="1" customWidth="1"/>
    <col min="2827" max="3072" width="9" style="36"/>
    <col min="3073" max="3073" width="7.25" style="36" bestFit="1" customWidth="1"/>
    <col min="3074" max="3075" width="13.625" style="36" customWidth="1"/>
    <col min="3076" max="3076" width="9.125" style="36" customWidth="1"/>
    <col min="3077" max="3077" width="53.75" style="36" customWidth="1"/>
    <col min="3078" max="3078" width="17.5" style="36" customWidth="1"/>
    <col min="3079" max="3079" width="12" style="36" customWidth="1"/>
    <col min="3080" max="3081" width="11.625" style="36" customWidth="1"/>
    <col min="3082" max="3082" width="4.25" style="36" bestFit="1" customWidth="1"/>
    <col min="3083" max="3328" width="9" style="36"/>
    <col min="3329" max="3329" width="7.25" style="36" bestFit="1" customWidth="1"/>
    <col min="3330" max="3331" width="13.625" style="36" customWidth="1"/>
    <col min="3332" max="3332" width="9.125" style="36" customWidth="1"/>
    <col min="3333" max="3333" width="53.75" style="36" customWidth="1"/>
    <col min="3334" max="3334" width="17.5" style="36" customWidth="1"/>
    <col min="3335" max="3335" width="12" style="36" customWidth="1"/>
    <col min="3336" max="3337" width="11.625" style="36" customWidth="1"/>
    <col min="3338" max="3338" width="4.25" style="36" bestFit="1" customWidth="1"/>
    <col min="3339" max="3584" width="9" style="36"/>
    <col min="3585" max="3585" width="7.25" style="36" bestFit="1" customWidth="1"/>
    <col min="3586" max="3587" width="13.625" style="36" customWidth="1"/>
    <col min="3588" max="3588" width="9.125" style="36" customWidth="1"/>
    <col min="3589" max="3589" width="53.75" style="36" customWidth="1"/>
    <col min="3590" max="3590" width="17.5" style="36" customWidth="1"/>
    <col min="3591" max="3591" width="12" style="36" customWidth="1"/>
    <col min="3592" max="3593" width="11.625" style="36" customWidth="1"/>
    <col min="3594" max="3594" width="4.25" style="36" bestFit="1" customWidth="1"/>
    <col min="3595" max="3840" width="9" style="36"/>
    <col min="3841" max="3841" width="7.25" style="36" bestFit="1" customWidth="1"/>
    <col min="3842" max="3843" width="13.625" style="36" customWidth="1"/>
    <col min="3844" max="3844" width="9.125" style="36" customWidth="1"/>
    <col min="3845" max="3845" width="53.75" style="36" customWidth="1"/>
    <col min="3846" max="3846" width="17.5" style="36" customWidth="1"/>
    <col min="3847" max="3847" width="12" style="36" customWidth="1"/>
    <col min="3848" max="3849" width="11.625" style="36" customWidth="1"/>
    <col min="3850" max="3850" width="4.25" style="36" bestFit="1" customWidth="1"/>
    <col min="3851" max="4096" width="9" style="36"/>
    <col min="4097" max="4097" width="7.25" style="36" bestFit="1" customWidth="1"/>
    <col min="4098" max="4099" width="13.625" style="36" customWidth="1"/>
    <col min="4100" max="4100" width="9.125" style="36" customWidth="1"/>
    <col min="4101" max="4101" width="53.75" style="36" customWidth="1"/>
    <col min="4102" max="4102" width="17.5" style="36" customWidth="1"/>
    <col min="4103" max="4103" width="12" style="36" customWidth="1"/>
    <col min="4104" max="4105" width="11.625" style="36" customWidth="1"/>
    <col min="4106" max="4106" width="4.25" style="36" bestFit="1" customWidth="1"/>
    <col min="4107" max="4352" width="9" style="36"/>
    <col min="4353" max="4353" width="7.25" style="36" bestFit="1" customWidth="1"/>
    <col min="4354" max="4355" width="13.625" style="36" customWidth="1"/>
    <col min="4356" max="4356" width="9.125" style="36" customWidth="1"/>
    <col min="4357" max="4357" width="53.75" style="36" customWidth="1"/>
    <col min="4358" max="4358" width="17.5" style="36" customWidth="1"/>
    <col min="4359" max="4359" width="12" style="36" customWidth="1"/>
    <col min="4360" max="4361" width="11.625" style="36" customWidth="1"/>
    <col min="4362" max="4362" width="4.25" style="36" bestFit="1" customWidth="1"/>
    <col min="4363" max="4608" width="9" style="36"/>
    <col min="4609" max="4609" width="7.25" style="36" bestFit="1" customWidth="1"/>
    <col min="4610" max="4611" width="13.625" style="36" customWidth="1"/>
    <col min="4612" max="4612" width="9.125" style="36" customWidth="1"/>
    <col min="4613" max="4613" width="53.75" style="36" customWidth="1"/>
    <col min="4614" max="4614" width="17.5" style="36" customWidth="1"/>
    <col min="4615" max="4615" width="12" style="36" customWidth="1"/>
    <col min="4616" max="4617" width="11.625" style="36" customWidth="1"/>
    <col min="4618" max="4618" width="4.25" style="36" bestFit="1" customWidth="1"/>
    <col min="4619" max="4864" width="9" style="36"/>
    <col min="4865" max="4865" width="7.25" style="36" bestFit="1" customWidth="1"/>
    <col min="4866" max="4867" width="13.625" style="36" customWidth="1"/>
    <col min="4868" max="4868" width="9.125" style="36" customWidth="1"/>
    <col min="4869" max="4869" width="53.75" style="36" customWidth="1"/>
    <col min="4870" max="4870" width="17.5" style="36" customWidth="1"/>
    <col min="4871" max="4871" width="12" style="36" customWidth="1"/>
    <col min="4872" max="4873" width="11.625" style="36" customWidth="1"/>
    <col min="4874" max="4874" width="4.25" style="36" bestFit="1" customWidth="1"/>
    <col min="4875" max="5120" width="9" style="36"/>
    <col min="5121" max="5121" width="7.25" style="36" bestFit="1" customWidth="1"/>
    <col min="5122" max="5123" width="13.625" style="36" customWidth="1"/>
    <col min="5124" max="5124" width="9.125" style="36" customWidth="1"/>
    <col min="5125" max="5125" width="53.75" style="36" customWidth="1"/>
    <col min="5126" max="5126" width="17.5" style="36" customWidth="1"/>
    <col min="5127" max="5127" width="12" style="36" customWidth="1"/>
    <col min="5128" max="5129" width="11.625" style="36" customWidth="1"/>
    <col min="5130" max="5130" width="4.25" style="36" bestFit="1" customWidth="1"/>
    <col min="5131" max="5376" width="9" style="36"/>
    <col min="5377" max="5377" width="7.25" style="36" bestFit="1" customWidth="1"/>
    <col min="5378" max="5379" width="13.625" style="36" customWidth="1"/>
    <col min="5380" max="5380" width="9.125" style="36" customWidth="1"/>
    <col min="5381" max="5381" width="53.75" style="36" customWidth="1"/>
    <col min="5382" max="5382" width="17.5" style="36" customWidth="1"/>
    <col min="5383" max="5383" width="12" style="36" customWidth="1"/>
    <col min="5384" max="5385" width="11.625" style="36" customWidth="1"/>
    <col min="5386" max="5386" width="4.25" style="36" bestFit="1" customWidth="1"/>
    <col min="5387" max="5632" width="9" style="36"/>
    <col min="5633" max="5633" width="7.25" style="36" bestFit="1" customWidth="1"/>
    <col min="5634" max="5635" width="13.625" style="36" customWidth="1"/>
    <col min="5636" max="5636" width="9.125" style="36" customWidth="1"/>
    <col min="5637" max="5637" width="53.75" style="36" customWidth="1"/>
    <col min="5638" max="5638" width="17.5" style="36" customWidth="1"/>
    <col min="5639" max="5639" width="12" style="36" customWidth="1"/>
    <col min="5640" max="5641" width="11.625" style="36" customWidth="1"/>
    <col min="5642" max="5642" width="4.25" style="36" bestFit="1" customWidth="1"/>
    <col min="5643" max="5888" width="9" style="36"/>
    <col min="5889" max="5889" width="7.25" style="36" bestFit="1" customWidth="1"/>
    <col min="5890" max="5891" width="13.625" style="36" customWidth="1"/>
    <col min="5892" max="5892" width="9.125" style="36" customWidth="1"/>
    <col min="5893" max="5893" width="53.75" style="36" customWidth="1"/>
    <col min="5894" max="5894" width="17.5" style="36" customWidth="1"/>
    <col min="5895" max="5895" width="12" style="36" customWidth="1"/>
    <col min="5896" max="5897" width="11.625" style="36" customWidth="1"/>
    <col min="5898" max="5898" width="4.25" style="36" bestFit="1" customWidth="1"/>
    <col min="5899" max="6144" width="9" style="36"/>
    <col min="6145" max="6145" width="7.25" style="36" bestFit="1" customWidth="1"/>
    <col min="6146" max="6147" width="13.625" style="36" customWidth="1"/>
    <col min="6148" max="6148" width="9.125" style="36" customWidth="1"/>
    <col min="6149" max="6149" width="53.75" style="36" customWidth="1"/>
    <col min="6150" max="6150" width="17.5" style="36" customWidth="1"/>
    <col min="6151" max="6151" width="12" style="36" customWidth="1"/>
    <col min="6152" max="6153" width="11.625" style="36" customWidth="1"/>
    <col min="6154" max="6154" width="4.25" style="36" bestFit="1" customWidth="1"/>
    <col min="6155" max="6400" width="9" style="36"/>
    <col min="6401" max="6401" width="7.25" style="36" bestFit="1" customWidth="1"/>
    <col min="6402" max="6403" width="13.625" style="36" customWidth="1"/>
    <col min="6404" max="6404" width="9.125" style="36" customWidth="1"/>
    <col min="6405" max="6405" width="53.75" style="36" customWidth="1"/>
    <col min="6406" max="6406" width="17.5" style="36" customWidth="1"/>
    <col min="6407" max="6407" width="12" style="36" customWidth="1"/>
    <col min="6408" max="6409" width="11.625" style="36" customWidth="1"/>
    <col min="6410" max="6410" width="4.25" style="36" bestFit="1" customWidth="1"/>
    <col min="6411" max="6656" width="9" style="36"/>
    <col min="6657" max="6657" width="7.25" style="36" bestFit="1" customWidth="1"/>
    <col min="6658" max="6659" width="13.625" style="36" customWidth="1"/>
    <col min="6660" max="6660" width="9.125" style="36" customWidth="1"/>
    <col min="6661" max="6661" width="53.75" style="36" customWidth="1"/>
    <col min="6662" max="6662" width="17.5" style="36" customWidth="1"/>
    <col min="6663" max="6663" width="12" style="36" customWidth="1"/>
    <col min="6664" max="6665" width="11.625" style="36" customWidth="1"/>
    <col min="6666" max="6666" width="4.25" style="36" bestFit="1" customWidth="1"/>
    <col min="6667" max="6912" width="9" style="36"/>
    <col min="6913" max="6913" width="7.25" style="36" bestFit="1" customWidth="1"/>
    <col min="6914" max="6915" width="13.625" style="36" customWidth="1"/>
    <col min="6916" max="6916" width="9.125" style="36" customWidth="1"/>
    <col min="6917" max="6917" width="53.75" style="36" customWidth="1"/>
    <col min="6918" max="6918" width="17.5" style="36" customWidth="1"/>
    <col min="6919" max="6919" width="12" style="36" customWidth="1"/>
    <col min="6920" max="6921" width="11.625" style="36" customWidth="1"/>
    <col min="6922" max="6922" width="4.25" style="36" bestFit="1" customWidth="1"/>
    <col min="6923" max="7168" width="9" style="36"/>
    <col min="7169" max="7169" width="7.25" style="36" bestFit="1" customWidth="1"/>
    <col min="7170" max="7171" width="13.625" style="36" customWidth="1"/>
    <col min="7172" max="7172" width="9.125" style="36" customWidth="1"/>
    <col min="7173" max="7173" width="53.75" style="36" customWidth="1"/>
    <col min="7174" max="7174" width="17.5" style="36" customWidth="1"/>
    <col min="7175" max="7175" width="12" style="36" customWidth="1"/>
    <col min="7176" max="7177" width="11.625" style="36" customWidth="1"/>
    <col min="7178" max="7178" width="4.25" style="36" bestFit="1" customWidth="1"/>
    <col min="7179" max="7424" width="9" style="36"/>
    <col min="7425" max="7425" width="7.25" style="36" bestFit="1" customWidth="1"/>
    <col min="7426" max="7427" width="13.625" style="36" customWidth="1"/>
    <col min="7428" max="7428" width="9.125" style="36" customWidth="1"/>
    <col min="7429" max="7429" width="53.75" style="36" customWidth="1"/>
    <col min="7430" max="7430" width="17.5" style="36" customWidth="1"/>
    <col min="7431" max="7431" width="12" style="36" customWidth="1"/>
    <col min="7432" max="7433" width="11.625" style="36" customWidth="1"/>
    <col min="7434" max="7434" width="4.25" style="36" bestFit="1" customWidth="1"/>
    <col min="7435" max="7680" width="9" style="36"/>
    <col min="7681" max="7681" width="7.25" style="36" bestFit="1" customWidth="1"/>
    <col min="7682" max="7683" width="13.625" style="36" customWidth="1"/>
    <col min="7684" max="7684" width="9.125" style="36" customWidth="1"/>
    <col min="7685" max="7685" width="53.75" style="36" customWidth="1"/>
    <col min="7686" max="7686" width="17.5" style="36" customWidth="1"/>
    <col min="7687" max="7687" width="12" style="36" customWidth="1"/>
    <col min="7688" max="7689" width="11.625" style="36" customWidth="1"/>
    <col min="7690" max="7690" width="4.25" style="36" bestFit="1" customWidth="1"/>
    <col min="7691" max="7936" width="9" style="36"/>
    <col min="7937" max="7937" width="7.25" style="36" bestFit="1" customWidth="1"/>
    <col min="7938" max="7939" width="13.625" style="36" customWidth="1"/>
    <col min="7940" max="7940" width="9.125" style="36" customWidth="1"/>
    <col min="7941" max="7941" width="53.75" style="36" customWidth="1"/>
    <col min="7942" max="7942" width="17.5" style="36" customWidth="1"/>
    <col min="7943" max="7943" width="12" style="36" customWidth="1"/>
    <col min="7944" max="7945" width="11.625" style="36" customWidth="1"/>
    <col min="7946" max="7946" width="4.25" style="36" bestFit="1" customWidth="1"/>
    <col min="7947" max="8192" width="9" style="36"/>
    <col min="8193" max="8193" width="7.25" style="36" bestFit="1" customWidth="1"/>
    <col min="8194" max="8195" width="13.625" style="36" customWidth="1"/>
    <col min="8196" max="8196" width="9.125" style="36" customWidth="1"/>
    <col min="8197" max="8197" width="53.75" style="36" customWidth="1"/>
    <col min="8198" max="8198" width="17.5" style="36" customWidth="1"/>
    <col min="8199" max="8199" width="12" style="36" customWidth="1"/>
    <col min="8200" max="8201" width="11.625" style="36" customWidth="1"/>
    <col min="8202" max="8202" width="4.25" style="36" bestFit="1" customWidth="1"/>
    <col min="8203" max="8448" width="9" style="36"/>
    <col min="8449" max="8449" width="7.25" style="36" bestFit="1" customWidth="1"/>
    <col min="8450" max="8451" width="13.625" style="36" customWidth="1"/>
    <col min="8452" max="8452" width="9.125" style="36" customWidth="1"/>
    <col min="8453" max="8453" width="53.75" style="36" customWidth="1"/>
    <col min="8454" max="8454" width="17.5" style="36" customWidth="1"/>
    <col min="8455" max="8455" width="12" style="36" customWidth="1"/>
    <col min="8456" max="8457" width="11.625" style="36" customWidth="1"/>
    <col min="8458" max="8458" width="4.25" style="36" bestFit="1" customWidth="1"/>
    <col min="8459" max="8704" width="9" style="36"/>
    <col min="8705" max="8705" width="7.25" style="36" bestFit="1" customWidth="1"/>
    <col min="8706" max="8707" width="13.625" style="36" customWidth="1"/>
    <col min="8708" max="8708" width="9.125" style="36" customWidth="1"/>
    <col min="8709" max="8709" width="53.75" style="36" customWidth="1"/>
    <col min="8710" max="8710" width="17.5" style="36" customWidth="1"/>
    <col min="8711" max="8711" width="12" style="36" customWidth="1"/>
    <col min="8712" max="8713" width="11.625" style="36" customWidth="1"/>
    <col min="8714" max="8714" width="4.25" style="36" bestFit="1" customWidth="1"/>
    <col min="8715" max="8960" width="9" style="36"/>
    <col min="8961" max="8961" width="7.25" style="36" bestFit="1" customWidth="1"/>
    <col min="8962" max="8963" width="13.625" style="36" customWidth="1"/>
    <col min="8964" max="8964" width="9.125" style="36" customWidth="1"/>
    <col min="8965" max="8965" width="53.75" style="36" customWidth="1"/>
    <col min="8966" max="8966" width="17.5" style="36" customWidth="1"/>
    <col min="8967" max="8967" width="12" style="36" customWidth="1"/>
    <col min="8968" max="8969" width="11.625" style="36" customWidth="1"/>
    <col min="8970" max="8970" width="4.25" style="36" bestFit="1" customWidth="1"/>
    <col min="8971" max="9216" width="9" style="36"/>
    <col min="9217" max="9217" width="7.25" style="36" bestFit="1" customWidth="1"/>
    <col min="9218" max="9219" width="13.625" style="36" customWidth="1"/>
    <col min="9220" max="9220" width="9.125" style="36" customWidth="1"/>
    <col min="9221" max="9221" width="53.75" style="36" customWidth="1"/>
    <col min="9222" max="9222" width="17.5" style="36" customWidth="1"/>
    <col min="9223" max="9223" width="12" style="36" customWidth="1"/>
    <col min="9224" max="9225" width="11.625" style="36" customWidth="1"/>
    <col min="9226" max="9226" width="4.25" style="36" bestFit="1" customWidth="1"/>
    <col min="9227" max="9472" width="9" style="36"/>
    <col min="9473" max="9473" width="7.25" style="36" bestFit="1" customWidth="1"/>
    <col min="9474" max="9475" width="13.625" style="36" customWidth="1"/>
    <col min="9476" max="9476" width="9.125" style="36" customWidth="1"/>
    <col min="9477" max="9477" width="53.75" style="36" customWidth="1"/>
    <col min="9478" max="9478" width="17.5" style="36" customWidth="1"/>
    <col min="9479" max="9479" width="12" style="36" customWidth="1"/>
    <col min="9480" max="9481" width="11.625" style="36" customWidth="1"/>
    <col min="9482" max="9482" width="4.25" style="36" bestFit="1" customWidth="1"/>
    <col min="9483" max="9728" width="9" style="36"/>
    <col min="9729" max="9729" width="7.25" style="36" bestFit="1" customWidth="1"/>
    <col min="9730" max="9731" width="13.625" style="36" customWidth="1"/>
    <col min="9732" max="9732" width="9.125" style="36" customWidth="1"/>
    <col min="9733" max="9733" width="53.75" style="36" customWidth="1"/>
    <col min="9734" max="9734" width="17.5" style="36" customWidth="1"/>
    <col min="9735" max="9735" width="12" style="36" customWidth="1"/>
    <col min="9736" max="9737" width="11.625" style="36" customWidth="1"/>
    <col min="9738" max="9738" width="4.25" style="36" bestFit="1" customWidth="1"/>
    <col min="9739" max="9984" width="9" style="36"/>
    <col min="9985" max="9985" width="7.25" style="36" bestFit="1" customWidth="1"/>
    <col min="9986" max="9987" width="13.625" style="36" customWidth="1"/>
    <col min="9988" max="9988" width="9.125" style="36" customWidth="1"/>
    <col min="9989" max="9989" width="53.75" style="36" customWidth="1"/>
    <col min="9990" max="9990" width="17.5" style="36" customWidth="1"/>
    <col min="9991" max="9991" width="12" style="36" customWidth="1"/>
    <col min="9992" max="9993" width="11.625" style="36" customWidth="1"/>
    <col min="9994" max="9994" width="4.25" style="36" bestFit="1" customWidth="1"/>
    <col min="9995" max="10240" width="9" style="36"/>
    <col min="10241" max="10241" width="7.25" style="36" bestFit="1" customWidth="1"/>
    <col min="10242" max="10243" width="13.625" style="36" customWidth="1"/>
    <col min="10244" max="10244" width="9.125" style="36" customWidth="1"/>
    <col min="10245" max="10245" width="53.75" style="36" customWidth="1"/>
    <col min="10246" max="10246" width="17.5" style="36" customWidth="1"/>
    <col min="10247" max="10247" width="12" style="36" customWidth="1"/>
    <col min="10248" max="10249" width="11.625" style="36" customWidth="1"/>
    <col min="10250" max="10250" width="4.25" style="36" bestFit="1" customWidth="1"/>
    <col min="10251" max="10496" width="9" style="36"/>
    <col min="10497" max="10497" width="7.25" style="36" bestFit="1" customWidth="1"/>
    <col min="10498" max="10499" width="13.625" style="36" customWidth="1"/>
    <col min="10500" max="10500" width="9.125" style="36" customWidth="1"/>
    <col min="10501" max="10501" width="53.75" style="36" customWidth="1"/>
    <col min="10502" max="10502" width="17.5" style="36" customWidth="1"/>
    <col min="10503" max="10503" width="12" style="36" customWidth="1"/>
    <col min="10504" max="10505" width="11.625" style="36" customWidth="1"/>
    <col min="10506" max="10506" width="4.25" style="36" bestFit="1" customWidth="1"/>
    <col min="10507" max="10752" width="9" style="36"/>
    <col min="10753" max="10753" width="7.25" style="36" bestFit="1" customWidth="1"/>
    <col min="10754" max="10755" width="13.625" style="36" customWidth="1"/>
    <col min="10756" max="10756" width="9.125" style="36" customWidth="1"/>
    <col min="10757" max="10757" width="53.75" style="36" customWidth="1"/>
    <col min="10758" max="10758" width="17.5" style="36" customWidth="1"/>
    <col min="10759" max="10759" width="12" style="36" customWidth="1"/>
    <col min="10760" max="10761" width="11.625" style="36" customWidth="1"/>
    <col min="10762" max="10762" width="4.25" style="36" bestFit="1" customWidth="1"/>
    <col min="10763" max="11008" width="9" style="36"/>
    <col min="11009" max="11009" width="7.25" style="36" bestFit="1" customWidth="1"/>
    <col min="11010" max="11011" width="13.625" style="36" customWidth="1"/>
    <col min="11012" max="11012" width="9.125" style="36" customWidth="1"/>
    <col min="11013" max="11013" width="53.75" style="36" customWidth="1"/>
    <col min="11014" max="11014" width="17.5" style="36" customWidth="1"/>
    <col min="11015" max="11015" width="12" style="36" customWidth="1"/>
    <col min="11016" max="11017" width="11.625" style="36" customWidth="1"/>
    <col min="11018" max="11018" width="4.25" style="36" bestFit="1" customWidth="1"/>
    <col min="11019" max="11264" width="9" style="36"/>
    <col min="11265" max="11265" width="7.25" style="36" bestFit="1" customWidth="1"/>
    <col min="11266" max="11267" width="13.625" style="36" customWidth="1"/>
    <col min="11268" max="11268" width="9.125" style="36" customWidth="1"/>
    <col min="11269" max="11269" width="53.75" style="36" customWidth="1"/>
    <col min="11270" max="11270" width="17.5" style="36" customWidth="1"/>
    <col min="11271" max="11271" width="12" style="36" customWidth="1"/>
    <col min="11272" max="11273" width="11.625" style="36" customWidth="1"/>
    <col min="11274" max="11274" width="4.25" style="36" bestFit="1" customWidth="1"/>
    <col min="11275" max="11520" width="9" style="36"/>
    <col min="11521" max="11521" width="7.25" style="36" bestFit="1" customWidth="1"/>
    <col min="11522" max="11523" width="13.625" style="36" customWidth="1"/>
    <col min="11524" max="11524" width="9.125" style="36" customWidth="1"/>
    <col min="11525" max="11525" width="53.75" style="36" customWidth="1"/>
    <col min="11526" max="11526" width="17.5" style="36" customWidth="1"/>
    <col min="11527" max="11527" width="12" style="36" customWidth="1"/>
    <col min="11528" max="11529" width="11.625" style="36" customWidth="1"/>
    <col min="11530" max="11530" width="4.25" style="36" bestFit="1" customWidth="1"/>
    <col min="11531" max="11776" width="9" style="36"/>
    <col min="11777" max="11777" width="7.25" style="36" bestFit="1" customWidth="1"/>
    <col min="11778" max="11779" width="13.625" style="36" customWidth="1"/>
    <col min="11780" max="11780" width="9.125" style="36" customWidth="1"/>
    <col min="11781" max="11781" width="53.75" style="36" customWidth="1"/>
    <col min="11782" max="11782" width="17.5" style="36" customWidth="1"/>
    <col min="11783" max="11783" width="12" style="36" customWidth="1"/>
    <col min="11784" max="11785" width="11.625" style="36" customWidth="1"/>
    <col min="11786" max="11786" width="4.25" style="36" bestFit="1" customWidth="1"/>
    <col min="11787" max="12032" width="9" style="36"/>
    <col min="12033" max="12033" width="7.25" style="36" bestFit="1" customWidth="1"/>
    <col min="12034" max="12035" width="13.625" style="36" customWidth="1"/>
    <col min="12036" max="12036" width="9.125" style="36" customWidth="1"/>
    <col min="12037" max="12037" width="53.75" style="36" customWidth="1"/>
    <col min="12038" max="12038" width="17.5" style="36" customWidth="1"/>
    <col min="12039" max="12039" width="12" style="36" customWidth="1"/>
    <col min="12040" max="12041" width="11.625" style="36" customWidth="1"/>
    <col min="12042" max="12042" width="4.25" style="36" bestFit="1" customWidth="1"/>
    <col min="12043" max="12288" width="9" style="36"/>
    <col min="12289" max="12289" width="7.25" style="36" bestFit="1" customWidth="1"/>
    <col min="12290" max="12291" width="13.625" style="36" customWidth="1"/>
    <col min="12292" max="12292" width="9.125" style="36" customWidth="1"/>
    <col min="12293" max="12293" width="53.75" style="36" customWidth="1"/>
    <col min="12294" max="12294" width="17.5" style="36" customWidth="1"/>
    <col min="12295" max="12295" width="12" style="36" customWidth="1"/>
    <col min="12296" max="12297" width="11.625" style="36" customWidth="1"/>
    <col min="12298" max="12298" width="4.25" style="36" bestFit="1" customWidth="1"/>
    <col min="12299" max="12544" width="9" style="36"/>
    <col min="12545" max="12545" width="7.25" style="36" bestFit="1" customWidth="1"/>
    <col min="12546" max="12547" width="13.625" style="36" customWidth="1"/>
    <col min="12548" max="12548" width="9.125" style="36" customWidth="1"/>
    <col min="12549" max="12549" width="53.75" style="36" customWidth="1"/>
    <col min="12550" max="12550" width="17.5" style="36" customWidth="1"/>
    <col min="12551" max="12551" width="12" style="36" customWidth="1"/>
    <col min="12552" max="12553" width="11.625" style="36" customWidth="1"/>
    <col min="12554" max="12554" width="4.25" style="36" bestFit="1" customWidth="1"/>
    <col min="12555" max="12800" width="9" style="36"/>
    <col min="12801" max="12801" width="7.25" style="36" bestFit="1" customWidth="1"/>
    <col min="12802" max="12803" width="13.625" style="36" customWidth="1"/>
    <col min="12804" max="12804" width="9.125" style="36" customWidth="1"/>
    <col min="12805" max="12805" width="53.75" style="36" customWidth="1"/>
    <col min="12806" max="12806" width="17.5" style="36" customWidth="1"/>
    <col min="12807" max="12807" width="12" style="36" customWidth="1"/>
    <col min="12808" max="12809" width="11.625" style="36" customWidth="1"/>
    <col min="12810" max="12810" width="4.25" style="36" bestFit="1" customWidth="1"/>
    <col min="12811" max="13056" width="9" style="36"/>
    <col min="13057" max="13057" width="7.25" style="36" bestFit="1" customWidth="1"/>
    <col min="13058" max="13059" width="13.625" style="36" customWidth="1"/>
    <col min="13060" max="13060" width="9.125" style="36" customWidth="1"/>
    <col min="13061" max="13061" width="53.75" style="36" customWidth="1"/>
    <col min="13062" max="13062" width="17.5" style="36" customWidth="1"/>
    <col min="13063" max="13063" width="12" style="36" customWidth="1"/>
    <col min="13064" max="13065" width="11.625" style="36" customWidth="1"/>
    <col min="13066" max="13066" width="4.25" style="36" bestFit="1" customWidth="1"/>
    <col min="13067" max="13312" width="9" style="36"/>
    <col min="13313" max="13313" width="7.25" style="36" bestFit="1" customWidth="1"/>
    <col min="13314" max="13315" width="13.625" style="36" customWidth="1"/>
    <col min="13316" max="13316" width="9.125" style="36" customWidth="1"/>
    <col min="13317" max="13317" width="53.75" style="36" customWidth="1"/>
    <col min="13318" max="13318" width="17.5" style="36" customWidth="1"/>
    <col min="13319" max="13319" width="12" style="36" customWidth="1"/>
    <col min="13320" max="13321" width="11.625" style="36" customWidth="1"/>
    <col min="13322" max="13322" width="4.25" style="36" bestFit="1" customWidth="1"/>
    <col min="13323" max="13568" width="9" style="36"/>
    <col min="13569" max="13569" width="7.25" style="36" bestFit="1" customWidth="1"/>
    <col min="13570" max="13571" width="13.625" style="36" customWidth="1"/>
    <col min="13572" max="13572" width="9.125" style="36" customWidth="1"/>
    <col min="13573" max="13573" width="53.75" style="36" customWidth="1"/>
    <col min="13574" max="13574" width="17.5" style="36" customWidth="1"/>
    <col min="13575" max="13575" width="12" style="36" customWidth="1"/>
    <col min="13576" max="13577" width="11.625" style="36" customWidth="1"/>
    <col min="13578" max="13578" width="4.25" style="36" bestFit="1" customWidth="1"/>
    <col min="13579" max="13824" width="9" style="36"/>
    <col min="13825" max="13825" width="7.25" style="36" bestFit="1" customWidth="1"/>
    <col min="13826" max="13827" width="13.625" style="36" customWidth="1"/>
    <col min="13828" max="13828" width="9.125" style="36" customWidth="1"/>
    <col min="13829" max="13829" width="53.75" style="36" customWidth="1"/>
    <col min="13830" max="13830" width="17.5" style="36" customWidth="1"/>
    <col min="13831" max="13831" width="12" style="36" customWidth="1"/>
    <col min="13832" max="13833" width="11.625" style="36" customWidth="1"/>
    <col min="13834" max="13834" width="4.25" style="36" bestFit="1" customWidth="1"/>
    <col min="13835" max="14080" width="9" style="36"/>
    <col min="14081" max="14081" width="7.25" style="36" bestFit="1" customWidth="1"/>
    <col min="14082" max="14083" width="13.625" style="36" customWidth="1"/>
    <col min="14084" max="14084" width="9.125" style="36" customWidth="1"/>
    <col min="14085" max="14085" width="53.75" style="36" customWidth="1"/>
    <col min="14086" max="14086" width="17.5" style="36" customWidth="1"/>
    <col min="14087" max="14087" width="12" style="36" customWidth="1"/>
    <col min="14088" max="14089" width="11.625" style="36" customWidth="1"/>
    <col min="14090" max="14090" width="4.25" style="36" bestFit="1" customWidth="1"/>
    <col min="14091" max="14336" width="9" style="36"/>
    <col min="14337" max="14337" width="7.25" style="36" bestFit="1" customWidth="1"/>
    <col min="14338" max="14339" width="13.625" style="36" customWidth="1"/>
    <col min="14340" max="14340" width="9.125" style="36" customWidth="1"/>
    <col min="14341" max="14341" width="53.75" style="36" customWidth="1"/>
    <col min="14342" max="14342" width="17.5" style="36" customWidth="1"/>
    <col min="14343" max="14343" width="12" style="36" customWidth="1"/>
    <col min="14344" max="14345" width="11.625" style="36" customWidth="1"/>
    <col min="14346" max="14346" width="4.25" style="36" bestFit="1" customWidth="1"/>
    <col min="14347" max="14592" width="9" style="36"/>
    <col min="14593" max="14593" width="7.25" style="36" bestFit="1" customWidth="1"/>
    <col min="14594" max="14595" width="13.625" style="36" customWidth="1"/>
    <col min="14596" max="14596" width="9.125" style="36" customWidth="1"/>
    <col min="14597" max="14597" width="53.75" style="36" customWidth="1"/>
    <col min="14598" max="14598" width="17.5" style="36" customWidth="1"/>
    <col min="14599" max="14599" width="12" style="36" customWidth="1"/>
    <col min="14600" max="14601" width="11.625" style="36" customWidth="1"/>
    <col min="14602" max="14602" width="4.25" style="36" bestFit="1" customWidth="1"/>
    <col min="14603" max="14848" width="9" style="36"/>
    <col min="14849" max="14849" width="7.25" style="36" bestFit="1" customWidth="1"/>
    <col min="14850" max="14851" width="13.625" style="36" customWidth="1"/>
    <col min="14852" max="14852" width="9.125" style="36" customWidth="1"/>
    <col min="14853" max="14853" width="53.75" style="36" customWidth="1"/>
    <col min="14854" max="14854" width="17.5" style="36" customWidth="1"/>
    <col min="14855" max="14855" width="12" style="36" customWidth="1"/>
    <col min="14856" max="14857" width="11.625" style="36" customWidth="1"/>
    <col min="14858" max="14858" width="4.25" style="36" bestFit="1" customWidth="1"/>
    <col min="14859" max="15104" width="9" style="36"/>
    <col min="15105" max="15105" width="7.25" style="36" bestFit="1" customWidth="1"/>
    <col min="15106" max="15107" width="13.625" style="36" customWidth="1"/>
    <col min="15108" max="15108" width="9.125" style="36" customWidth="1"/>
    <col min="15109" max="15109" width="53.75" style="36" customWidth="1"/>
    <col min="15110" max="15110" width="17.5" style="36" customWidth="1"/>
    <col min="15111" max="15111" width="12" style="36" customWidth="1"/>
    <col min="15112" max="15113" width="11.625" style="36" customWidth="1"/>
    <col min="15114" max="15114" width="4.25" style="36" bestFit="1" customWidth="1"/>
    <col min="15115" max="15360" width="9" style="36"/>
    <col min="15361" max="15361" width="7.25" style="36" bestFit="1" customWidth="1"/>
    <col min="15362" max="15363" width="13.625" style="36" customWidth="1"/>
    <col min="15364" max="15364" width="9.125" style="36" customWidth="1"/>
    <col min="15365" max="15365" width="53.75" style="36" customWidth="1"/>
    <col min="15366" max="15366" width="17.5" style="36" customWidth="1"/>
    <col min="15367" max="15367" width="12" style="36" customWidth="1"/>
    <col min="15368" max="15369" width="11.625" style="36" customWidth="1"/>
    <col min="15370" max="15370" width="4.25" style="36" bestFit="1" customWidth="1"/>
    <col min="15371" max="15616" width="9" style="36"/>
    <col min="15617" max="15617" width="7.25" style="36" bestFit="1" customWidth="1"/>
    <col min="15618" max="15619" width="13.625" style="36" customWidth="1"/>
    <col min="15620" max="15620" width="9.125" style="36" customWidth="1"/>
    <col min="15621" max="15621" width="53.75" style="36" customWidth="1"/>
    <col min="15622" max="15622" width="17.5" style="36" customWidth="1"/>
    <col min="15623" max="15623" width="12" style="36" customWidth="1"/>
    <col min="15624" max="15625" width="11.625" style="36" customWidth="1"/>
    <col min="15626" max="15626" width="4.25" style="36" bestFit="1" customWidth="1"/>
    <col min="15627" max="15872" width="9" style="36"/>
    <col min="15873" max="15873" width="7.25" style="36" bestFit="1" customWidth="1"/>
    <col min="15874" max="15875" width="13.625" style="36" customWidth="1"/>
    <col min="15876" max="15876" width="9.125" style="36" customWidth="1"/>
    <col min="15877" max="15877" width="53.75" style="36" customWidth="1"/>
    <col min="15878" max="15878" width="17.5" style="36" customWidth="1"/>
    <col min="15879" max="15879" width="12" style="36" customWidth="1"/>
    <col min="15880" max="15881" width="11.625" style="36" customWidth="1"/>
    <col min="15882" max="15882" width="4.25" style="36" bestFit="1" customWidth="1"/>
    <col min="15883" max="16128" width="9" style="36"/>
    <col min="16129" max="16129" width="7.25" style="36" bestFit="1" customWidth="1"/>
    <col min="16130" max="16131" width="13.625" style="36" customWidth="1"/>
    <col min="16132" max="16132" width="9.125" style="36" customWidth="1"/>
    <col min="16133" max="16133" width="53.75" style="36" customWidth="1"/>
    <col min="16134" max="16134" width="17.5" style="36" customWidth="1"/>
    <col min="16135" max="16135" width="12" style="36" customWidth="1"/>
    <col min="16136" max="16137" width="11.625" style="36" customWidth="1"/>
    <col min="16138" max="16138" width="4.25" style="36" bestFit="1" customWidth="1"/>
    <col min="16139" max="16384" width="9" style="36"/>
  </cols>
  <sheetData>
    <row r="1" spans="1:10" ht="21" customHeight="1">
      <c r="A1" s="71" t="s">
        <v>354</v>
      </c>
      <c r="B1" s="71"/>
      <c r="C1" s="71"/>
      <c r="D1" s="71"/>
      <c r="E1" s="71"/>
      <c r="F1" s="33"/>
      <c r="G1" s="33"/>
      <c r="H1" s="34"/>
      <c r="I1" s="34"/>
      <c r="J1" s="35"/>
    </row>
    <row r="2" spans="1:10" ht="14.25">
      <c r="A2" s="37"/>
      <c r="B2" s="35"/>
      <c r="C2" s="35"/>
      <c r="D2" s="35"/>
      <c r="E2" s="38"/>
      <c r="F2" s="33"/>
      <c r="G2" s="33"/>
      <c r="H2" s="34"/>
      <c r="I2" s="34"/>
      <c r="J2" s="35"/>
    </row>
    <row r="3" spans="1:10">
      <c r="A3" s="72" t="s">
        <v>194</v>
      </c>
      <c r="B3" s="73" t="s">
        <v>195</v>
      </c>
      <c r="C3" s="73" t="s">
        <v>2</v>
      </c>
      <c r="D3" s="73" t="s">
        <v>196</v>
      </c>
      <c r="E3" s="74" t="s">
        <v>197</v>
      </c>
      <c r="F3" s="69" t="s">
        <v>198</v>
      </c>
      <c r="G3" s="69" t="s">
        <v>199</v>
      </c>
      <c r="H3" s="69"/>
      <c r="I3" s="69"/>
      <c r="J3" s="70" t="s">
        <v>200</v>
      </c>
    </row>
    <row r="4" spans="1:10" ht="24">
      <c r="A4" s="72"/>
      <c r="B4" s="73"/>
      <c r="C4" s="73"/>
      <c r="D4" s="73"/>
      <c r="E4" s="74"/>
      <c r="F4" s="69"/>
      <c r="G4" s="39" t="s">
        <v>201</v>
      </c>
      <c r="H4" s="40" t="s">
        <v>202</v>
      </c>
      <c r="I4" s="40" t="s">
        <v>203</v>
      </c>
      <c r="J4" s="70"/>
    </row>
    <row r="5" spans="1:10" ht="20.100000000000001" customHeight="1">
      <c r="A5" s="41" t="str">
        <f>"525"</f>
        <v>525</v>
      </c>
      <c r="B5" s="42" t="s">
        <v>204</v>
      </c>
      <c r="C5" s="43">
        <v>26095011</v>
      </c>
      <c r="D5" s="44" t="s">
        <v>205</v>
      </c>
      <c r="E5" s="45" t="s">
        <v>206</v>
      </c>
      <c r="F5" s="46">
        <v>4580256273206</v>
      </c>
      <c r="G5" s="47">
        <v>4030</v>
      </c>
      <c r="H5" s="47">
        <v>4600</v>
      </c>
      <c r="I5" s="47">
        <f>ROUNDDOWN(H5*1.08,0)</f>
        <v>4968</v>
      </c>
      <c r="J5" s="42" t="s">
        <v>207</v>
      </c>
    </row>
    <row r="6" spans="1:10" ht="20.100000000000001" customHeight="1">
      <c r="A6" s="41" t="str">
        <f>"528"</f>
        <v>528</v>
      </c>
      <c r="B6" s="42" t="s">
        <v>204</v>
      </c>
      <c r="C6" s="43">
        <v>26094341</v>
      </c>
      <c r="D6" s="44" t="s">
        <v>208</v>
      </c>
      <c r="E6" s="45" t="s">
        <v>209</v>
      </c>
      <c r="F6" s="46">
        <v>4550084441443</v>
      </c>
      <c r="G6" s="47">
        <v>6110</v>
      </c>
      <c r="H6" s="47">
        <v>6980</v>
      </c>
      <c r="I6" s="47">
        <f t="shared" ref="I6:I66" si="0">ROUNDDOWN(H6*1.08,0)</f>
        <v>7538</v>
      </c>
      <c r="J6" s="42" t="s">
        <v>207</v>
      </c>
    </row>
    <row r="7" spans="1:10" ht="20.100000000000001" customHeight="1">
      <c r="A7" s="41" t="str">
        <f>"529"</f>
        <v>529</v>
      </c>
      <c r="B7" s="42" t="s">
        <v>204</v>
      </c>
      <c r="C7" s="43">
        <v>26095021</v>
      </c>
      <c r="D7" s="44" t="s">
        <v>210</v>
      </c>
      <c r="E7" s="45" t="s">
        <v>211</v>
      </c>
      <c r="F7" s="46">
        <v>4550084444338</v>
      </c>
      <c r="G7" s="47">
        <v>2780</v>
      </c>
      <c r="H7" s="47">
        <v>3180</v>
      </c>
      <c r="I7" s="47">
        <f t="shared" si="0"/>
        <v>3434</v>
      </c>
      <c r="J7" s="42" t="s">
        <v>212</v>
      </c>
    </row>
    <row r="8" spans="1:10" ht="20.100000000000001" customHeight="1">
      <c r="A8" s="41" t="str">
        <f>"530"</f>
        <v>530</v>
      </c>
      <c r="B8" s="42" t="s">
        <v>213</v>
      </c>
      <c r="C8" s="43">
        <v>26095031</v>
      </c>
      <c r="D8" s="44" t="s">
        <v>214</v>
      </c>
      <c r="E8" s="45" t="s">
        <v>215</v>
      </c>
      <c r="F8" s="46">
        <v>4550084441948</v>
      </c>
      <c r="G8" s="47">
        <v>3940</v>
      </c>
      <c r="H8" s="47">
        <v>4500</v>
      </c>
      <c r="I8" s="47">
        <f t="shared" si="0"/>
        <v>4860</v>
      </c>
      <c r="J8" s="42" t="s">
        <v>207</v>
      </c>
    </row>
    <row r="9" spans="1:10" ht="20.100000000000001" customHeight="1">
      <c r="A9" s="41" t="str">
        <f>"533"</f>
        <v>533</v>
      </c>
      <c r="B9" s="42" t="s">
        <v>213</v>
      </c>
      <c r="C9" s="43">
        <v>26095041</v>
      </c>
      <c r="D9" s="44" t="s">
        <v>216</v>
      </c>
      <c r="E9" s="45" t="s">
        <v>217</v>
      </c>
      <c r="F9" s="46">
        <v>4550084444536</v>
      </c>
      <c r="G9" s="47">
        <v>3240</v>
      </c>
      <c r="H9" s="47">
        <v>3700</v>
      </c>
      <c r="I9" s="47">
        <f t="shared" si="0"/>
        <v>3996</v>
      </c>
      <c r="J9" s="42" t="s">
        <v>212</v>
      </c>
    </row>
    <row r="10" spans="1:10" ht="20.100000000000001" customHeight="1">
      <c r="A10" s="41" t="str">
        <f>"535"</f>
        <v>535</v>
      </c>
      <c r="B10" s="42" t="s">
        <v>213</v>
      </c>
      <c r="C10" s="43">
        <v>26095051</v>
      </c>
      <c r="D10" s="44" t="s">
        <v>218</v>
      </c>
      <c r="E10" s="45" t="s">
        <v>219</v>
      </c>
      <c r="F10" s="46">
        <v>4550084441832</v>
      </c>
      <c r="G10" s="47">
        <v>2620</v>
      </c>
      <c r="H10" s="47">
        <v>3000</v>
      </c>
      <c r="I10" s="47">
        <f t="shared" si="0"/>
        <v>3240</v>
      </c>
      <c r="J10" s="42" t="s">
        <v>207</v>
      </c>
    </row>
    <row r="11" spans="1:10" ht="20.100000000000001" customHeight="1">
      <c r="A11" s="41" t="str">
        <f>"636"</f>
        <v>636</v>
      </c>
      <c r="B11" s="42" t="s">
        <v>220</v>
      </c>
      <c r="C11" s="43">
        <v>26094601</v>
      </c>
      <c r="D11" s="44" t="s">
        <v>221</v>
      </c>
      <c r="E11" s="45" t="s">
        <v>222</v>
      </c>
      <c r="F11" s="46">
        <v>4580256273732</v>
      </c>
      <c r="G11" s="47">
        <v>2620</v>
      </c>
      <c r="H11" s="47">
        <v>3000</v>
      </c>
      <c r="I11" s="47">
        <f t="shared" si="0"/>
        <v>3240</v>
      </c>
      <c r="J11" s="42" t="s">
        <v>207</v>
      </c>
    </row>
    <row r="12" spans="1:10" ht="20.100000000000001" customHeight="1">
      <c r="A12" s="41" t="str">
        <f>"558"</f>
        <v>558</v>
      </c>
      <c r="B12" s="42" t="s">
        <v>223</v>
      </c>
      <c r="C12" s="43">
        <v>26095061</v>
      </c>
      <c r="D12" s="44" t="s">
        <v>224</v>
      </c>
      <c r="E12" s="45" t="s">
        <v>225</v>
      </c>
      <c r="F12" s="46">
        <v>4549813894032</v>
      </c>
      <c r="G12" s="47">
        <v>2800</v>
      </c>
      <c r="H12" s="47">
        <v>3200</v>
      </c>
      <c r="I12" s="47">
        <f t="shared" si="0"/>
        <v>3456</v>
      </c>
      <c r="J12" s="42" t="s">
        <v>212</v>
      </c>
    </row>
    <row r="13" spans="1:10" ht="20.100000000000001" customHeight="1">
      <c r="A13" s="41" t="str">
        <f>"559"</f>
        <v>559</v>
      </c>
      <c r="B13" s="42" t="s">
        <v>223</v>
      </c>
      <c r="C13" s="43">
        <v>26094381</v>
      </c>
      <c r="D13" s="44" t="s">
        <v>226</v>
      </c>
      <c r="E13" s="45" t="s">
        <v>227</v>
      </c>
      <c r="F13" s="46">
        <v>4549813539537</v>
      </c>
      <c r="G13" s="47">
        <v>2970</v>
      </c>
      <c r="H13" s="47">
        <v>3400</v>
      </c>
      <c r="I13" s="47">
        <f t="shared" si="0"/>
        <v>3672</v>
      </c>
      <c r="J13" s="42" t="s">
        <v>212</v>
      </c>
    </row>
    <row r="14" spans="1:10" ht="20.100000000000001" customHeight="1">
      <c r="A14" s="41" t="str">
        <f>"572"</f>
        <v>572</v>
      </c>
      <c r="B14" s="42" t="s">
        <v>228</v>
      </c>
      <c r="C14" s="43">
        <v>26096821</v>
      </c>
      <c r="D14" s="44" t="s">
        <v>229</v>
      </c>
      <c r="E14" s="45" t="s">
        <v>230</v>
      </c>
      <c r="F14" s="46">
        <v>4518580000106</v>
      </c>
      <c r="G14" s="47">
        <v>3410</v>
      </c>
      <c r="H14" s="47">
        <v>3900</v>
      </c>
      <c r="I14" s="47">
        <f t="shared" si="0"/>
        <v>4212</v>
      </c>
      <c r="J14" s="42" t="s">
        <v>231</v>
      </c>
    </row>
    <row r="15" spans="1:10" ht="20.100000000000001" customHeight="1">
      <c r="A15" s="41" t="str">
        <f>"574"</f>
        <v>574</v>
      </c>
      <c r="B15" s="42" t="s">
        <v>228</v>
      </c>
      <c r="C15" s="43">
        <v>26095641</v>
      </c>
      <c r="D15" s="44" t="s">
        <v>232</v>
      </c>
      <c r="E15" s="45" t="s">
        <v>233</v>
      </c>
      <c r="F15" s="46">
        <v>4520075008047</v>
      </c>
      <c r="G15" s="47">
        <v>2800</v>
      </c>
      <c r="H15" s="47">
        <v>3200</v>
      </c>
      <c r="I15" s="47">
        <f t="shared" si="0"/>
        <v>3456</v>
      </c>
      <c r="J15" s="42" t="s">
        <v>212</v>
      </c>
    </row>
    <row r="16" spans="1:10" ht="20.100000000000001" customHeight="1">
      <c r="A16" s="41" t="str">
        <f>"575"</f>
        <v>575</v>
      </c>
      <c r="B16" s="42" t="s">
        <v>234</v>
      </c>
      <c r="C16" s="43">
        <v>26095071</v>
      </c>
      <c r="D16" s="44" t="s">
        <v>235</v>
      </c>
      <c r="E16" s="45" t="s">
        <v>236</v>
      </c>
      <c r="F16" s="46">
        <v>4520075008160</v>
      </c>
      <c r="G16" s="47">
        <v>3240</v>
      </c>
      <c r="H16" s="47">
        <v>3700</v>
      </c>
      <c r="I16" s="47">
        <f t="shared" si="0"/>
        <v>3996</v>
      </c>
      <c r="J16" s="42" t="s">
        <v>212</v>
      </c>
    </row>
    <row r="17" spans="1:10" ht="20.100000000000001" customHeight="1">
      <c r="A17" s="41" t="str">
        <f>"576"</f>
        <v>576</v>
      </c>
      <c r="B17" s="42" t="s">
        <v>237</v>
      </c>
      <c r="C17" s="43">
        <v>26095081</v>
      </c>
      <c r="D17" s="44" t="s">
        <v>238</v>
      </c>
      <c r="E17" s="45" t="s">
        <v>239</v>
      </c>
      <c r="F17" s="46">
        <v>4520075008177</v>
      </c>
      <c r="G17" s="47">
        <v>2800</v>
      </c>
      <c r="H17" s="47">
        <v>3200</v>
      </c>
      <c r="I17" s="47">
        <f t="shared" si="0"/>
        <v>3456</v>
      </c>
      <c r="J17" s="42" t="s">
        <v>212</v>
      </c>
    </row>
    <row r="18" spans="1:10" ht="20.100000000000001" customHeight="1">
      <c r="A18" s="48" t="str">
        <f>"626"</f>
        <v>626</v>
      </c>
      <c r="B18" s="42" t="s">
        <v>220</v>
      </c>
      <c r="C18" s="43">
        <v>26095091</v>
      </c>
      <c r="D18" s="44" t="s">
        <v>240</v>
      </c>
      <c r="E18" s="45" t="s">
        <v>241</v>
      </c>
      <c r="F18" s="46">
        <v>4560289880701</v>
      </c>
      <c r="G18" s="47">
        <v>4380</v>
      </c>
      <c r="H18" s="47">
        <v>5000</v>
      </c>
      <c r="I18" s="47">
        <f t="shared" si="0"/>
        <v>5400</v>
      </c>
      <c r="J18" s="42" t="s">
        <v>207</v>
      </c>
    </row>
    <row r="19" spans="1:10" ht="20.100000000000001" customHeight="1">
      <c r="A19" s="41" t="str">
        <f>"627"</f>
        <v>627</v>
      </c>
      <c r="B19" s="42" t="s">
        <v>220</v>
      </c>
      <c r="C19" s="43">
        <v>26094461</v>
      </c>
      <c r="D19" s="44" t="s">
        <v>242</v>
      </c>
      <c r="E19" s="45" t="s">
        <v>243</v>
      </c>
      <c r="F19" s="46">
        <v>4550084441825</v>
      </c>
      <c r="G19" s="47">
        <v>2800</v>
      </c>
      <c r="H19" s="47">
        <v>3200</v>
      </c>
      <c r="I19" s="47">
        <f t="shared" si="0"/>
        <v>3456</v>
      </c>
      <c r="J19" s="42" t="s">
        <v>207</v>
      </c>
    </row>
    <row r="20" spans="1:10" ht="20.100000000000001" customHeight="1">
      <c r="A20" s="41" t="str">
        <f>"632"</f>
        <v>632</v>
      </c>
      <c r="B20" s="42" t="s">
        <v>220</v>
      </c>
      <c r="C20" s="43">
        <v>26105921</v>
      </c>
      <c r="D20" s="44" t="s">
        <v>244</v>
      </c>
      <c r="E20" s="45" t="s">
        <v>245</v>
      </c>
      <c r="F20" s="46">
        <v>4545763012403</v>
      </c>
      <c r="G20" s="47">
        <v>4380</v>
      </c>
      <c r="H20" s="47">
        <v>5000</v>
      </c>
      <c r="I20" s="47">
        <f t="shared" si="0"/>
        <v>5400</v>
      </c>
      <c r="J20" s="42" t="s">
        <v>207</v>
      </c>
    </row>
    <row r="21" spans="1:10" ht="20.100000000000001" customHeight="1">
      <c r="A21" s="41" t="str">
        <f>"638"</f>
        <v>638</v>
      </c>
      <c r="B21" s="42" t="s">
        <v>220</v>
      </c>
      <c r="C21" s="43">
        <v>26095421</v>
      </c>
      <c r="D21" s="44" t="s">
        <v>246</v>
      </c>
      <c r="E21" s="45" t="s">
        <v>247</v>
      </c>
      <c r="F21" s="46">
        <v>4545763012472</v>
      </c>
      <c r="G21" s="47">
        <v>3680</v>
      </c>
      <c r="H21" s="47">
        <v>4200</v>
      </c>
      <c r="I21" s="47">
        <f t="shared" si="0"/>
        <v>4536</v>
      </c>
      <c r="J21" s="42" t="s">
        <v>207</v>
      </c>
    </row>
    <row r="22" spans="1:10" ht="20.100000000000001" customHeight="1">
      <c r="A22" s="41" t="str">
        <f>"655"</f>
        <v>655</v>
      </c>
      <c r="B22" s="42" t="s">
        <v>248</v>
      </c>
      <c r="C22" s="43">
        <v>26092131</v>
      </c>
      <c r="D22" s="44" t="s">
        <v>249</v>
      </c>
      <c r="E22" s="45" t="s">
        <v>250</v>
      </c>
      <c r="F22" s="46">
        <v>4549813264002</v>
      </c>
      <c r="G22" s="47">
        <v>4550</v>
      </c>
      <c r="H22" s="47">
        <v>5200</v>
      </c>
      <c r="I22" s="47">
        <f t="shared" si="0"/>
        <v>5616</v>
      </c>
      <c r="J22" s="42" t="s">
        <v>212</v>
      </c>
    </row>
    <row r="23" spans="1:10" ht="20.100000000000001" customHeight="1">
      <c r="A23" s="41" t="str">
        <f>"663"</f>
        <v>663</v>
      </c>
      <c r="B23" s="42" t="s">
        <v>248</v>
      </c>
      <c r="C23" s="43">
        <v>26095101</v>
      </c>
      <c r="D23" s="44" t="s">
        <v>251</v>
      </c>
      <c r="E23" s="45" t="s">
        <v>252</v>
      </c>
      <c r="F23" s="46">
        <v>4550084441603</v>
      </c>
      <c r="G23" s="47">
        <v>4550</v>
      </c>
      <c r="H23" s="47">
        <v>5200</v>
      </c>
      <c r="I23" s="47">
        <f t="shared" si="0"/>
        <v>5616</v>
      </c>
      <c r="J23" s="42" t="s">
        <v>231</v>
      </c>
    </row>
    <row r="24" spans="1:10" ht="20.100000000000001" customHeight="1">
      <c r="A24" s="41" t="str">
        <f>"665"</f>
        <v>665</v>
      </c>
      <c r="B24" s="42" t="s">
        <v>248</v>
      </c>
      <c r="C24" s="43">
        <v>26095111</v>
      </c>
      <c r="D24" s="44" t="s">
        <v>253</v>
      </c>
      <c r="E24" s="45" t="s">
        <v>254</v>
      </c>
      <c r="F24" s="46">
        <v>4560373470573</v>
      </c>
      <c r="G24" s="47">
        <v>3410</v>
      </c>
      <c r="H24" s="47">
        <v>3900</v>
      </c>
      <c r="I24" s="47">
        <f t="shared" si="0"/>
        <v>4212</v>
      </c>
      <c r="J24" s="42" t="s">
        <v>212</v>
      </c>
    </row>
    <row r="25" spans="1:10" ht="20.100000000000001" customHeight="1">
      <c r="A25" s="41" t="str">
        <f>"678"</f>
        <v>678</v>
      </c>
      <c r="B25" s="42" t="s">
        <v>248</v>
      </c>
      <c r="C25" s="43">
        <v>26090611</v>
      </c>
      <c r="D25" s="44" t="s">
        <v>255</v>
      </c>
      <c r="E25" s="45" t="s">
        <v>256</v>
      </c>
      <c r="F25" s="46">
        <v>4549813893820</v>
      </c>
      <c r="G25" s="47">
        <v>3410</v>
      </c>
      <c r="H25" s="47">
        <v>3900</v>
      </c>
      <c r="I25" s="47">
        <f t="shared" si="0"/>
        <v>4212</v>
      </c>
      <c r="J25" s="42" t="s">
        <v>212</v>
      </c>
    </row>
    <row r="26" spans="1:10" ht="20.100000000000001" customHeight="1">
      <c r="A26" s="41" t="str">
        <f>"714"</f>
        <v>714</v>
      </c>
      <c r="B26" s="42" t="s">
        <v>257</v>
      </c>
      <c r="C26" s="43">
        <v>26095121</v>
      </c>
      <c r="D26" s="44" t="s">
        <v>258</v>
      </c>
      <c r="E26" s="45" t="s">
        <v>259</v>
      </c>
      <c r="F26" s="46">
        <v>4902586969541</v>
      </c>
      <c r="G26" s="47">
        <v>3500</v>
      </c>
      <c r="H26" s="47">
        <v>4000</v>
      </c>
      <c r="I26" s="47">
        <f t="shared" si="0"/>
        <v>4320</v>
      </c>
      <c r="J26" s="42" t="s">
        <v>231</v>
      </c>
    </row>
    <row r="27" spans="1:10" ht="20.100000000000001" customHeight="1">
      <c r="A27" s="41" t="str">
        <f>"716"</f>
        <v>716</v>
      </c>
      <c r="B27" s="42" t="s">
        <v>257</v>
      </c>
      <c r="C27" s="43">
        <v>26094651</v>
      </c>
      <c r="D27" s="44" t="s">
        <v>260</v>
      </c>
      <c r="E27" s="45" t="s">
        <v>261</v>
      </c>
      <c r="F27" s="46">
        <v>4902715234403</v>
      </c>
      <c r="G27" s="47">
        <v>2620</v>
      </c>
      <c r="H27" s="47">
        <v>3000</v>
      </c>
      <c r="I27" s="47">
        <f t="shared" si="0"/>
        <v>3240</v>
      </c>
      <c r="J27" s="42" t="s">
        <v>231</v>
      </c>
    </row>
    <row r="28" spans="1:10" ht="20.100000000000001" customHeight="1">
      <c r="A28" s="41" t="str">
        <f>"728"</f>
        <v>728</v>
      </c>
      <c r="B28" s="42" t="s">
        <v>257</v>
      </c>
      <c r="C28" s="43">
        <v>26095131</v>
      </c>
      <c r="D28" s="44" t="s">
        <v>262</v>
      </c>
      <c r="E28" s="45" t="s">
        <v>263</v>
      </c>
      <c r="F28" s="46">
        <v>4550084045214</v>
      </c>
      <c r="G28" s="47">
        <v>3680</v>
      </c>
      <c r="H28" s="47">
        <v>4200</v>
      </c>
      <c r="I28" s="47">
        <f t="shared" si="0"/>
        <v>4536</v>
      </c>
      <c r="J28" s="42" t="s">
        <v>231</v>
      </c>
    </row>
    <row r="29" spans="1:10" ht="20.100000000000001" customHeight="1">
      <c r="A29" s="41" t="str">
        <f>"738"</f>
        <v>738</v>
      </c>
      <c r="B29" s="42" t="s">
        <v>257</v>
      </c>
      <c r="C29" s="43">
        <v>26095141</v>
      </c>
      <c r="D29" s="44" t="s">
        <v>264</v>
      </c>
      <c r="E29" s="45" t="s">
        <v>265</v>
      </c>
      <c r="F29" s="46">
        <v>4550084444581</v>
      </c>
      <c r="G29" s="47">
        <v>3500</v>
      </c>
      <c r="H29" s="47">
        <v>4000</v>
      </c>
      <c r="I29" s="47">
        <f t="shared" si="0"/>
        <v>4320</v>
      </c>
      <c r="J29" s="42" t="s">
        <v>231</v>
      </c>
    </row>
    <row r="30" spans="1:10" ht="20.100000000000001" customHeight="1">
      <c r="A30" s="41" t="str">
        <f>"754"</f>
        <v>754</v>
      </c>
      <c r="B30" s="42" t="s">
        <v>266</v>
      </c>
      <c r="C30" s="43">
        <v>26095151</v>
      </c>
      <c r="D30" s="44" t="s">
        <v>267</v>
      </c>
      <c r="E30" s="45" t="s">
        <v>268</v>
      </c>
      <c r="F30" s="46">
        <v>4550084441283</v>
      </c>
      <c r="G30" s="47">
        <v>3500</v>
      </c>
      <c r="H30" s="47">
        <v>4000</v>
      </c>
      <c r="I30" s="47">
        <f t="shared" si="0"/>
        <v>4320</v>
      </c>
      <c r="J30" s="42" t="s">
        <v>207</v>
      </c>
    </row>
    <row r="31" spans="1:10" ht="20.100000000000001" customHeight="1">
      <c r="A31" s="41">
        <v>545</v>
      </c>
      <c r="B31" s="49" t="s">
        <v>269</v>
      </c>
      <c r="C31" s="50">
        <v>26094301</v>
      </c>
      <c r="D31" s="44" t="s">
        <v>270</v>
      </c>
      <c r="E31" s="45" t="s">
        <v>271</v>
      </c>
      <c r="F31" s="46">
        <v>4550084441269</v>
      </c>
      <c r="G31" s="47">
        <v>3680</v>
      </c>
      <c r="H31" s="47">
        <v>4200</v>
      </c>
      <c r="I31" s="47">
        <f t="shared" si="0"/>
        <v>4536</v>
      </c>
      <c r="J31" s="42" t="s">
        <v>272</v>
      </c>
    </row>
    <row r="32" spans="1:10" ht="20.100000000000001" customHeight="1">
      <c r="A32" s="41" t="str">
        <f>"771"</f>
        <v>771</v>
      </c>
      <c r="B32" s="42" t="s">
        <v>273</v>
      </c>
      <c r="C32" s="43">
        <v>26094721</v>
      </c>
      <c r="D32" s="44" t="s">
        <v>274</v>
      </c>
      <c r="E32" s="45" t="s">
        <v>275</v>
      </c>
      <c r="F32" s="46">
        <v>4560289883399</v>
      </c>
      <c r="G32" s="47">
        <v>4380</v>
      </c>
      <c r="H32" s="47">
        <v>5000</v>
      </c>
      <c r="I32" s="47">
        <f t="shared" si="0"/>
        <v>5400</v>
      </c>
      <c r="J32" s="42" t="s">
        <v>212</v>
      </c>
    </row>
    <row r="33" spans="1:10" ht="20.100000000000001" customHeight="1">
      <c r="A33" s="41" t="str">
        <f>"780"</f>
        <v>780</v>
      </c>
      <c r="B33" s="42" t="s">
        <v>276</v>
      </c>
      <c r="C33" s="43">
        <v>26095171</v>
      </c>
      <c r="D33" s="44" t="s">
        <v>277</v>
      </c>
      <c r="E33" s="45" t="s">
        <v>278</v>
      </c>
      <c r="F33" s="46">
        <v>4573249520289</v>
      </c>
      <c r="G33" s="47">
        <v>2620</v>
      </c>
      <c r="H33" s="47">
        <v>3000</v>
      </c>
      <c r="I33" s="47">
        <f t="shared" si="0"/>
        <v>3240</v>
      </c>
      <c r="J33" s="42" t="s">
        <v>207</v>
      </c>
    </row>
    <row r="34" spans="1:10" ht="20.100000000000001" customHeight="1">
      <c r="A34" s="41" t="str">
        <f>"791"</f>
        <v>791</v>
      </c>
      <c r="B34" s="42" t="s">
        <v>279</v>
      </c>
      <c r="C34" s="43">
        <v>26090751</v>
      </c>
      <c r="D34" s="44" t="s">
        <v>280</v>
      </c>
      <c r="E34" s="45" t="s">
        <v>281</v>
      </c>
      <c r="F34" s="46">
        <v>4549813929376</v>
      </c>
      <c r="G34" s="47">
        <v>3020</v>
      </c>
      <c r="H34" s="47">
        <v>5000</v>
      </c>
      <c r="I34" s="47">
        <f t="shared" si="0"/>
        <v>5400</v>
      </c>
      <c r="J34" s="42" t="s">
        <v>212</v>
      </c>
    </row>
    <row r="35" spans="1:10" ht="20.100000000000001" customHeight="1">
      <c r="A35" s="41" t="str">
        <f>"794"</f>
        <v>794</v>
      </c>
      <c r="B35" s="42" t="s">
        <v>279</v>
      </c>
      <c r="C35" s="43">
        <v>26091621</v>
      </c>
      <c r="D35" s="44" t="s">
        <v>282</v>
      </c>
      <c r="E35" s="45" t="s">
        <v>283</v>
      </c>
      <c r="F35" s="46">
        <v>4549813929345</v>
      </c>
      <c r="G35" s="47">
        <v>2930</v>
      </c>
      <c r="H35" s="47">
        <v>3500</v>
      </c>
      <c r="I35" s="47">
        <f t="shared" si="0"/>
        <v>3780</v>
      </c>
      <c r="J35" s="42" t="s">
        <v>212</v>
      </c>
    </row>
    <row r="36" spans="1:10" ht="20.100000000000001" customHeight="1">
      <c r="A36" s="41" t="str">
        <f>"795"</f>
        <v>795</v>
      </c>
      <c r="B36" s="42" t="s">
        <v>279</v>
      </c>
      <c r="C36" s="43">
        <v>26095181</v>
      </c>
      <c r="D36" s="44" t="s">
        <v>284</v>
      </c>
      <c r="E36" s="45" t="s">
        <v>285</v>
      </c>
      <c r="F36" s="46">
        <v>4549813929468</v>
      </c>
      <c r="G36" s="47">
        <v>2670</v>
      </c>
      <c r="H36" s="47">
        <v>3050</v>
      </c>
      <c r="I36" s="47">
        <f t="shared" si="0"/>
        <v>3294</v>
      </c>
      <c r="J36" s="42" t="s">
        <v>212</v>
      </c>
    </row>
    <row r="37" spans="1:10" ht="20.100000000000001" customHeight="1">
      <c r="A37" s="41" t="str">
        <f>"799"</f>
        <v>799</v>
      </c>
      <c r="B37" s="42" t="s">
        <v>279</v>
      </c>
      <c r="C37" s="43">
        <v>26095191</v>
      </c>
      <c r="D37" s="44" t="s">
        <v>286</v>
      </c>
      <c r="E37" s="45" t="s">
        <v>287</v>
      </c>
      <c r="F37" s="46">
        <v>4549549751265</v>
      </c>
      <c r="G37" s="47">
        <v>2620</v>
      </c>
      <c r="H37" s="47">
        <v>3000</v>
      </c>
      <c r="I37" s="47">
        <f t="shared" si="0"/>
        <v>3240</v>
      </c>
      <c r="J37" s="42" t="s">
        <v>212</v>
      </c>
    </row>
    <row r="38" spans="1:10" ht="20.100000000000001" customHeight="1">
      <c r="A38" s="41" t="str">
        <f>"801"</f>
        <v>801</v>
      </c>
      <c r="B38" s="42" t="s">
        <v>288</v>
      </c>
      <c r="C38" s="43">
        <v>26091851</v>
      </c>
      <c r="D38" s="44" t="s">
        <v>289</v>
      </c>
      <c r="E38" s="45" t="s">
        <v>290</v>
      </c>
      <c r="F38" s="46">
        <v>4550084444611</v>
      </c>
      <c r="G38" s="47">
        <v>2270</v>
      </c>
      <c r="H38" s="47">
        <v>3000</v>
      </c>
      <c r="I38" s="47">
        <f t="shared" si="0"/>
        <v>3240</v>
      </c>
      <c r="J38" s="42" t="s">
        <v>212</v>
      </c>
    </row>
    <row r="39" spans="1:10" ht="20.100000000000001" customHeight="1">
      <c r="A39" s="41" t="str">
        <f>"802"</f>
        <v>802</v>
      </c>
      <c r="B39" s="42" t="s">
        <v>291</v>
      </c>
      <c r="C39" s="43">
        <v>26095201</v>
      </c>
      <c r="D39" s="44" t="s">
        <v>292</v>
      </c>
      <c r="E39" s="45" t="s">
        <v>293</v>
      </c>
      <c r="F39" s="46">
        <v>4550084481555</v>
      </c>
      <c r="G39" s="47">
        <v>2800</v>
      </c>
      <c r="H39" s="47">
        <v>6000</v>
      </c>
      <c r="I39" s="47">
        <f t="shared" si="0"/>
        <v>6480</v>
      </c>
      <c r="J39" s="42" t="s">
        <v>212</v>
      </c>
    </row>
    <row r="40" spans="1:10" ht="20.100000000000001" customHeight="1">
      <c r="A40" s="41" t="str">
        <f>"803"</f>
        <v>803</v>
      </c>
      <c r="B40" s="42" t="s">
        <v>291</v>
      </c>
      <c r="C40" s="43">
        <v>26096241</v>
      </c>
      <c r="D40" s="44" t="s">
        <v>294</v>
      </c>
      <c r="E40" s="45" t="s">
        <v>295</v>
      </c>
      <c r="F40" s="46">
        <v>4550084527185</v>
      </c>
      <c r="G40" s="47">
        <v>2800</v>
      </c>
      <c r="H40" s="47">
        <v>6000</v>
      </c>
      <c r="I40" s="47">
        <f t="shared" si="0"/>
        <v>6480</v>
      </c>
      <c r="J40" s="42" t="s">
        <v>212</v>
      </c>
    </row>
    <row r="41" spans="1:10" ht="20.100000000000001" customHeight="1">
      <c r="A41" s="41" t="str">
        <f>"811"</f>
        <v>811</v>
      </c>
      <c r="B41" s="42" t="s">
        <v>291</v>
      </c>
      <c r="C41" s="43">
        <v>26091871</v>
      </c>
      <c r="D41" s="44" t="s">
        <v>296</v>
      </c>
      <c r="E41" s="45" t="s">
        <v>297</v>
      </c>
      <c r="F41" s="46">
        <v>4964653030455</v>
      </c>
      <c r="G41" s="47">
        <v>2800</v>
      </c>
      <c r="H41" s="47">
        <v>5000</v>
      </c>
      <c r="I41" s="47">
        <f t="shared" si="0"/>
        <v>5400</v>
      </c>
      <c r="J41" s="42" t="s">
        <v>212</v>
      </c>
    </row>
    <row r="42" spans="1:10" ht="20.100000000000001" customHeight="1">
      <c r="A42" s="41" t="str">
        <f>"813"</f>
        <v>813</v>
      </c>
      <c r="B42" s="42" t="s">
        <v>279</v>
      </c>
      <c r="C42" s="43">
        <v>26090301</v>
      </c>
      <c r="D42" s="44" t="s">
        <v>277</v>
      </c>
      <c r="E42" s="45" t="s">
        <v>298</v>
      </c>
      <c r="F42" s="46">
        <v>4549813913498</v>
      </c>
      <c r="G42" s="47">
        <v>2800</v>
      </c>
      <c r="H42" s="47">
        <v>3200</v>
      </c>
      <c r="I42" s="47">
        <f t="shared" si="0"/>
        <v>3456</v>
      </c>
      <c r="J42" s="42" t="s">
        <v>212</v>
      </c>
    </row>
    <row r="43" spans="1:10" ht="20.100000000000001" customHeight="1">
      <c r="A43" s="41" t="str">
        <f>"817"</f>
        <v>817</v>
      </c>
      <c r="B43" s="42" t="s">
        <v>279</v>
      </c>
      <c r="C43" s="43">
        <v>26091601</v>
      </c>
      <c r="D43" s="44" t="s">
        <v>299</v>
      </c>
      <c r="E43" s="45" t="s">
        <v>300</v>
      </c>
      <c r="F43" s="46">
        <v>4550084444512</v>
      </c>
      <c r="G43" s="47">
        <v>3680</v>
      </c>
      <c r="H43" s="47">
        <v>5000</v>
      </c>
      <c r="I43" s="47">
        <f t="shared" si="0"/>
        <v>5400</v>
      </c>
      <c r="J43" s="42" t="s">
        <v>212</v>
      </c>
    </row>
    <row r="44" spans="1:10" ht="20.100000000000001" customHeight="1">
      <c r="A44" s="41" t="str">
        <f>"820"</f>
        <v>820</v>
      </c>
      <c r="B44" s="42" t="s">
        <v>279</v>
      </c>
      <c r="C44" s="43">
        <v>26094401</v>
      </c>
      <c r="D44" s="44" t="s">
        <v>301</v>
      </c>
      <c r="E44" s="45" t="s">
        <v>302</v>
      </c>
      <c r="F44" s="46">
        <v>4549813913443</v>
      </c>
      <c r="G44" s="47">
        <v>2800</v>
      </c>
      <c r="H44" s="47">
        <v>4000</v>
      </c>
      <c r="I44" s="47">
        <f t="shared" si="0"/>
        <v>4320</v>
      </c>
      <c r="J44" s="42" t="s">
        <v>212</v>
      </c>
    </row>
    <row r="45" spans="1:10" ht="20.100000000000001" customHeight="1">
      <c r="A45" s="41" t="str">
        <f>"821"</f>
        <v>821</v>
      </c>
      <c r="B45" s="42" t="s">
        <v>279</v>
      </c>
      <c r="C45" s="43">
        <v>26095211</v>
      </c>
      <c r="D45" s="44" t="s">
        <v>303</v>
      </c>
      <c r="E45" s="45" t="s">
        <v>61</v>
      </c>
      <c r="F45" s="46">
        <v>4938753334119</v>
      </c>
      <c r="G45" s="47">
        <v>2620</v>
      </c>
      <c r="H45" s="47">
        <v>4000</v>
      </c>
      <c r="I45" s="47">
        <f t="shared" si="0"/>
        <v>4320</v>
      </c>
      <c r="J45" s="42" t="s">
        <v>212</v>
      </c>
    </row>
    <row r="46" spans="1:10" ht="20.100000000000001" customHeight="1">
      <c r="A46" s="41" t="str">
        <f>"824"</f>
        <v>824</v>
      </c>
      <c r="B46" s="42" t="s">
        <v>279</v>
      </c>
      <c r="C46" s="43">
        <v>26095221</v>
      </c>
      <c r="D46" s="44" t="s">
        <v>304</v>
      </c>
      <c r="E46" s="45" t="s">
        <v>305</v>
      </c>
      <c r="F46" s="46">
        <v>4549813809944</v>
      </c>
      <c r="G46" s="47">
        <v>2620</v>
      </c>
      <c r="H46" s="47">
        <v>4000</v>
      </c>
      <c r="I46" s="47">
        <f t="shared" si="0"/>
        <v>4320</v>
      </c>
      <c r="J46" s="42" t="s">
        <v>212</v>
      </c>
    </row>
    <row r="47" spans="1:10" ht="20.100000000000001" customHeight="1">
      <c r="A47" s="41" t="str">
        <f>"826"</f>
        <v>826</v>
      </c>
      <c r="B47" s="42" t="s">
        <v>279</v>
      </c>
      <c r="C47" s="43">
        <v>26095231</v>
      </c>
      <c r="D47" s="44" t="s">
        <v>306</v>
      </c>
      <c r="E47" s="45" t="s">
        <v>307</v>
      </c>
      <c r="F47" s="46">
        <v>4550084350394</v>
      </c>
      <c r="G47" s="47">
        <v>2930</v>
      </c>
      <c r="H47" s="47">
        <v>3500</v>
      </c>
      <c r="I47" s="47">
        <f t="shared" si="0"/>
        <v>3780</v>
      </c>
      <c r="J47" s="42" t="s">
        <v>212</v>
      </c>
    </row>
    <row r="48" spans="1:10" ht="20.100000000000001" customHeight="1">
      <c r="A48" s="41" t="str">
        <f>"828"</f>
        <v>828</v>
      </c>
      <c r="B48" s="42" t="s">
        <v>279</v>
      </c>
      <c r="C48" s="43">
        <v>26095241</v>
      </c>
      <c r="D48" s="44" t="s">
        <v>308</v>
      </c>
      <c r="E48" s="45" t="s">
        <v>309</v>
      </c>
      <c r="F48" s="46">
        <v>4550084444420</v>
      </c>
      <c r="G48" s="47">
        <v>2800</v>
      </c>
      <c r="H48" s="47">
        <v>3200</v>
      </c>
      <c r="I48" s="47">
        <f t="shared" si="0"/>
        <v>3456</v>
      </c>
      <c r="J48" s="42" t="s">
        <v>212</v>
      </c>
    </row>
    <row r="49" spans="1:10" ht="20.100000000000001" customHeight="1">
      <c r="A49" s="41" t="str">
        <f>"831"</f>
        <v>831</v>
      </c>
      <c r="B49" s="42" t="s">
        <v>279</v>
      </c>
      <c r="C49" s="43">
        <v>26105731</v>
      </c>
      <c r="D49" s="44" t="s">
        <v>310</v>
      </c>
      <c r="E49" s="45" t="s">
        <v>99</v>
      </c>
      <c r="F49" s="46">
        <v>4549549046590</v>
      </c>
      <c r="G49" s="47">
        <v>3240</v>
      </c>
      <c r="H49" s="47">
        <v>3700</v>
      </c>
      <c r="I49" s="47">
        <f t="shared" si="0"/>
        <v>3996</v>
      </c>
      <c r="J49" s="42" t="s">
        <v>212</v>
      </c>
    </row>
    <row r="50" spans="1:10" ht="20.100000000000001" customHeight="1">
      <c r="A50" s="41" t="str">
        <f>"839"</f>
        <v>839</v>
      </c>
      <c r="B50" s="42" t="s">
        <v>279</v>
      </c>
      <c r="C50" s="43">
        <v>26095251</v>
      </c>
      <c r="D50" s="44" t="s">
        <v>311</v>
      </c>
      <c r="E50" s="45" t="s">
        <v>312</v>
      </c>
      <c r="F50" s="46">
        <v>4550084444437</v>
      </c>
      <c r="G50" s="47">
        <v>2800</v>
      </c>
      <c r="H50" s="47">
        <v>3200</v>
      </c>
      <c r="I50" s="47">
        <f t="shared" si="0"/>
        <v>3456</v>
      </c>
      <c r="J50" s="42" t="s">
        <v>212</v>
      </c>
    </row>
    <row r="51" spans="1:10" ht="20.100000000000001" customHeight="1">
      <c r="A51" s="41" t="str">
        <f>"843"</f>
        <v>843</v>
      </c>
      <c r="B51" s="42" t="s">
        <v>279</v>
      </c>
      <c r="C51" s="43">
        <v>26091681</v>
      </c>
      <c r="D51" s="44" t="s">
        <v>313</v>
      </c>
      <c r="E51" s="45" t="s">
        <v>314</v>
      </c>
      <c r="F51" s="46">
        <v>4550084444369</v>
      </c>
      <c r="G51" s="47">
        <v>2800</v>
      </c>
      <c r="H51" s="47">
        <v>3200</v>
      </c>
      <c r="I51" s="47">
        <f t="shared" si="0"/>
        <v>3456</v>
      </c>
      <c r="J51" s="42" t="s">
        <v>212</v>
      </c>
    </row>
    <row r="52" spans="1:10" ht="20.100000000000001" customHeight="1">
      <c r="A52" s="41" t="str">
        <f>"848"</f>
        <v>848</v>
      </c>
      <c r="B52" s="42" t="s">
        <v>279</v>
      </c>
      <c r="C52" s="43">
        <v>26094431</v>
      </c>
      <c r="D52" s="44" t="s">
        <v>315</v>
      </c>
      <c r="E52" s="45" t="s">
        <v>136</v>
      </c>
      <c r="F52" s="46">
        <v>4550084350264</v>
      </c>
      <c r="G52" s="47">
        <v>2800</v>
      </c>
      <c r="H52" s="47">
        <v>4000</v>
      </c>
      <c r="I52" s="47">
        <f t="shared" si="0"/>
        <v>4320</v>
      </c>
      <c r="J52" s="42" t="s">
        <v>212</v>
      </c>
    </row>
    <row r="53" spans="1:10" ht="20.100000000000001" customHeight="1">
      <c r="A53" s="41" t="str">
        <f>"850"</f>
        <v>850</v>
      </c>
      <c r="B53" s="42" t="s">
        <v>279</v>
      </c>
      <c r="C53" s="43">
        <v>26095261</v>
      </c>
      <c r="D53" s="44" t="s">
        <v>316</v>
      </c>
      <c r="E53" s="45" t="s">
        <v>317</v>
      </c>
      <c r="F53" s="46">
        <v>4550084350370</v>
      </c>
      <c r="G53" s="47">
        <v>3240</v>
      </c>
      <c r="H53" s="47">
        <v>5000</v>
      </c>
      <c r="I53" s="47">
        <f t="shared" si="0"/>
        <v>5400</v>
      </c>
      <c r="J53" s="42" t="s">
        <v>212</v>
      </c>
    </row>
    <row r="54" spans="1:10" ht="20.100000000000001" customHeight="1">
      <c r="A54" s="41" t="str">
        <f>"851"</f>
        <v>851</v>
      </c>
      <c r="B54" s="42" t="s">
        <v>288</v>
      </c>
      <c r="C54" s="43">
        <v>26095271</v>
      </c>
      <c r="D54" s="44" t="s">
        <v>318</v>
      </c>
      <c r="E54" s="45" t="s">
        <v>319</v>
      </c>
      <c r="F54" s="46">
        <v>4549813914037</v>
      </c>
      <c r="G54" s="47">
        <v>2670</v>
      </c>
      <c r="H54" s="47">
        <v>3050</v>
      </c>
      <c r="I54" s="47">
        <f t="shared" si="0"/>
        <v>3294</v>
      </c>
      <c r="J54" s="42" t="s">
        <v>212</v>
      </c>
    </row>
    <row r="55" spans="1:10" ht="20.100000000000001" customHeight="1">
      <c r="A55" s="41" t="str">
        <f>"855"</f>
        <v>855</v>
      </c>
      <c r="B55" s="42" t="s">
        <v>279</v>
      </c>
      <c r="C55" s="43">
        <v>26095281</v>
      </c>
      <c r="D55" s="44" t="s">
        <v>320</v>
      </c>
      <c r="E55" s="45" t="s">
        <v>321</v>
      </c>
      <c r="F55" s="46">
        <v>4550084444468</v>
      </c>
      <c r="G55" s="47">
        <v>3680</v>
      </c>
      <c r="H55" s="47">
        <v>4200</v>
      </c>
      <c r="I55" s="47">
        <f t="shared" si="0"/>
        <v>4536</v>
      </c>
      <c r="J55" s="42" t="s">
        <v>212</v>
      </c>
    </row>
    <row r="56" spans="1:10" ht="20.100000000000001" customHeight="1">
      <c r="A56" s="41">
        <v>849</v>
      </c>
      <c r="B56" s="42" t="s">
        <v>279</v>
      </c>
      <c r="C56" s="43">
        <v>26095291</v>
      </c>
      <c r="D56" s="44" t="s">
        <v>322</v>
      </c>
      <c r="E56" s="45" t="s">
        <v>323</v>
      </c>
      <c r="F56" s="46">
        <v>4550084350271</v>
      </c>
      <c r="G56" s="47">
        <v>3240</v>
      </c>
      <c r="H56" s="47">
        <v>5000</v>
      </c>
      <c r="I56" s="47">
        <f t="shared" si="0"/>
        <v>5400</v>
      </c>
      <c r="J56" s="42" t="s">
        <v>212</v>
      </c>
    </row>
    <row r="57" spans="1:10" ht="20.100000000000001" customHeight="1">
      <c r="A57" s="41" t="str">
        <f>"871"</f>
        <v>871</v>
      </c>
      <c r="B57" s="42" t="s">
        <v>324</v>
      </c>
      <c r="C57" s="43">
        <v>26095301</v>
      </c>
      <c r="D57" s="44" t="s">
        <v>325</v>
      </c>
      <c r="E57" s="45" t="s">
        <v>326</v>
      </c>
      <c r="F57" s="46">
        <v>4550084045191</v>
      </c>
      <c r="G57" s="47">
        <v>2230</v>
      </c>
      <c r="H57" s="47">
        <v>3000</v>
      </c>
      <c r="I57" s="47">
        <f t="shared" si="0"/>
        <v>3240</v>
      </c>
      <c r="J57" s="42" t="s">
        <v>231</v>
      </c>
    </row>
    <row r="58" spans="1:10" ht="20.100000000000001" customHeight="1">
      <c r="A58" s="41" t="str">
        <f>"873"</f>
        <v>873</v>
      </c>
      <c r="B58" s="42" t="s">
        <v>324</v>
      </c>
      <c r="C58" s="43">
        <v>26091301</v>
      </c>
      <c r="D58" s="44" t="s">
        <v>327</v>
      </c>
      <c r="E58" s="45" t="s">
        <v>328</v>
      </c>
      <c r="F58" s="46">
        <v>4902715834900</v>
      </c>
      <c r="G58" s="47">
        <v>2170</v>
      </c>
      <c r="H58" s="47">
        <v>3000</v>
      </c>
      <c r="I58" s="47">
        <f t="shared" si="0"/>
        <v>3240</v>
      </c>
      <c r="J58" s="42" t="s">
        <v>231</v>
      </c>
    </row>
    <row r="59" spans="1:10" ht="20.100000000000001" customHeight="1">
      <c r="A59" s="41" t="str">
        <f>"875"</f>
        <v>875</v>
      </c>
      <c r="B59" s="42" t="s">
        <v>324</v>
      </c>
      <c r="C59" s="43">
        <v>26095311</v>
      </c>
      <c r="D59" s="44" t="s">
        <v>329</v>
      </c>
      <c r="E59" s="45" t="s">
        <v>330</v>
      </c>
      <c r="F59" s="46">
        <v>4902586919928</v>
      </c>
      <c r="G59" s="47">
        <v>2610</v>
      </c>
      <c r="H59" s="47">
        <v>4000</v>
      </c>
      <c r="I59" s="47">
        <f t="shared" si="0"/>
        <v>4320</v>
      </c>
      <c r="J59" s="42" t="s">
        <v>231</v>
      </c>
    </row>
    <row r="60" spans="1:10" ht="20.100000000000001" customHeight="1">
      <c r="A60" s="41" t="str">
        <f>"877"</f>
        <v>877</v>
      </c>
      <c r="B60" s="42" t="s">
        <v>324</v>
      </c>
      <c r="C60" s="43">
        <v>26095321</v>
      </c>
      <c r="D60" s="44" t="s">
        <v>331</v>
      </c>
      <c r="E60" s="45" t="s">
        <v>332</v>
      </c>
      <c r="F60" s="51">
        <v>4550084444550</v>
      </c>
      <c r="G60" s="47">
        <v>2230</v>
      </c>
      <c r="H60" s="47">
        <v>3000</v>
      </c>
      <c r="I60" s="47">
        <f t="shared" si="0"/>
        <v>3240</v>
      </c>
      <c r="J60" s="42" t="s">
        <v>231</v>
      </c>
    </row>
    <row r="61" spans="1:10" ht="20.100000000000001" customHeight="1">
      <c r="A61" s="52" t="str">
        <f>"806"</f>
        <v>806</v>
      </c>
      <c r="B61" s="53" t="s">
        <v>291</v>
      </c>
      <c r="C61" s="54">
        <v>26092451</v>
      </c>
      <c r="D61" s="55" t="s">
        <v>333</v>
      </c>
      <c r="E61" s="56" t="s">
        <v>334</v>
      </c>
      <c r="F61" s="57">
        <v>4972330102081</v>
      </c>
      <c r="G61" s="47">
        <v>2800</v>
      </c>
      <c r="H61" s="47">
        <v>5000</v>
      </c>
      <c r="I61" s="47">
        <f t="shared" si="0"/>
        <v>5400</v>
      </c>
      <c r="J61" s="53" t="s">
        <v>212</v>
      </c>
    </row>
    <row r="62" spans="1:10" ht="20.100000000000001" customHeight="1">
      <c r="A62" s="48" t="str">
        <f>"822"</f>
        <v>822</v>
      </c>
      <c r="B62" s="42" t="s">
        <v>279</v>
      </c>
      <c r="C62" s="43">
        <v>26091781</v>
      </c>
      <c r="D62" s="44" t="s">
        <v>335</v>
      </c>
      <c r="E62" s="45" t="s">
        <v>336</v>
      </c>
      <c r="F62" s="51">
        <v>4549813929390</v>
      </c>
      <c r="G62" s="47">
        <v>2970</v>
      </c>
      <c r="H62" s="47">
        <v>4000</v>
      </c>
      <c r="I62" s="47">
        <f t="shared" si="0"/>
        <v>4320</v>
      </c>
      <c r="J62" s="42" t="s">
        <v>212</v>
      </c>
    </row>
    <row r="63" spans="1:10" ht="20.100000000000001" customHeight="1">
      <c r="A63" s="52">
        <v>834</v>
      </c>
      <c r="B63" s="53" t="s">
        <v>288</v>
      </c>
      <c r="C63" s="54">
        <v>26095331</v>
      </c>
      <c r="D63" s="55" t="s">
        <v>337</v>
      </c>
      <c r="E63" s="56" t="s">
        <v>338</v>
      </c>
      <c r="F63" s="57">
        <v>4550084444390</v>
      </c>
      <c r="G63" s="47">
        <v>3240</v>
      </c>
      <c r="H63" s="47">
        <v>3700</v>
      </c>
      <c r="I63" s="47">
        <f t="shared" si="0"/>
        <v>3996</v>
      </c>
      <c r="J63" s="53" t="s">
        <v>339</v>
      </c>
    </row>
    <row r="64" spans="1:10" ht="20.100000000000001" customHeight="1">
      <c r="A64" s="48" t="str">
        <f>"858"</f>
        <v>858</v>
      </c>
      <c r="B64" s="42" t="s">
        <v>279</v>
      </c>
      <c r="C64" s="43">
        <v>26091701</v>
      </c>
      <c r="D64" s="44" t="s">
        <v>340</v>
      </c>
      <c r="E64" s="45" t="s">
        <v>341</v>
      </c>
      <c r="F64" s="51">
        <v>4549813913986</v>
      </c>
      <c r="G64" s="47">
        <v>3680</v>
      </c>
      <c r="H64" s="47">
        <v>5000</v>
      </c>
      <c r="I64" s="47">
        <f t="shared" si="0"/>
        <v>5400</v>
      </c>
      <c r="J64" s="42" t="s">
        <v>212</v>
      </c>
    </row>
    <row r="65" spans="1:10" ht="20.100000000000001" customHeight="1">
      <c r="A65" s="52">
        <v>865</v>
      </c>
      <c r="B65" s="53" t="s">
        <v>288</v>
      </c>
      <c r="C65" s="54">
        <v>26095341</v>
      </c>
      <c r="D65" s="55" t="s">
        <v>342</v>
      </c>
      <c r="E65" s="56" t="s">
        <v>343</v>
      </c>
      <c r="F65" s="57">
        <v>4549813712169</v>
      </c>
      <c r="G65" s="47">
        <v>2400</v>
      </c>
      <c r="H65" s="47">
        <v>3000</v>
      </c>
      <c r="I65" s="47">
        <f t="shared" si="0"/>
        <v>3240</v>
      </c>
      <c r="J65" s="53" t="s">
        <v>339</v>
      </c>
    </row>
    <row r="66" spans="1:10" ht="20.100000000000001" customHeight="1">
      <c r="A66" s="58" t="s">
        <v>344</v>
      </c>
      <c r="B66" s="42" t="s">
        <v>345</v>
      </c>
      <c r="C66" s="43">
        <v>26104451</v>
      </c>
      <c r="D66" s="44" t="s">
        <v>346</v>
      </c>
      <c r="E66" s="45" t="s">
        <v>345</v>
      </c>
      <c r="F66" s="46">
        <v>4548934783003</v>
      </c>
      <c r="G66" s="47">
        <v>4550</v>
      </c>
      <c r="H66" s="47">
        <v>5200</v>
      </c>
      <c r="I66" s="47">
        <f t="shared" si="0"/>
        <v>5616</v>
      </c>
      <c r="J66" s="42" t="s">
        <v>339</v>
      </c>
    </row>
  </sheetData>
  <mergeCells count="9">
    <mergeCell ref="F3:F4"/>
    <mergeCell ref="G3:I3"/>
    <mergeCell ref="J3:J4"/>
    <mergeCell ref="A1:E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view="pageBreakPreview" zoomScale="60" zoomScaleNormal="100" workbookViewId="0">
      <selection activeCell="A2" sqref="A2"/>
    </sheetView>
  </sheetViews>
  <sheetFormatPr defaultRowHeight="13.5"/>
  <cols>
    <col min="1" max="1" width="7.25" style="59" bestFit="1" customWidth="1"/>
    <col min="2" max="3" width="13.625" style="60" customWidth="1"/>
    <col min="4" max="4" width="8.375" style="60" bestFit="1" customWidth="1"/>
    <col min="5" max="5" width="53.75" style="61" customWidth="1"/>
    <col min="6" max="6" width="18" style="62" customWidth="1"/>
    <col min="7" max="7" width="12" style="62" customWidth="1"/>
    <col min="8" max="9" width="11.625" style="63" customWidth="1"/>
    <col min="10" max="10" width="4.25" style="60" bestFit="1" customWidth="1"/>
    <col min="11" max="256" width="9" style="36"/>
    <col min="257" max="257" width="7.25" style="36" bestFit="1" customWidth="1"/>
    <col min="258" max="259" width="13.625" style="36" customWidth="1"/>
    <col min="260" max="260" width="8.375" style="36" bestFit="1" customWidth="1"/>
    <col min="261" max="261" width="53.75" style="36" customWidth="1"/>
    <col min="262" max="262" width="17.625" style="36" customWidth="1"/>
    <col min="263" max="263" width="12" style="36" customWidth="1"/>
    <col min="264" max="265" width="11.625" style="36" customWidth="1"/>
    <col min="266" max="266" width="4.25" style="36" bestFit="1" customWidth="1"/>
    <col min="267" max="512" width="9" style="36"/>
    <col min="513" max="513" width="7.25" style="36" bestFit="1" customWidth="1"/>
    <col min="514" max="515" width="13.625" style="36" customWidth="1"/>
    <col min="516" max="516" width="8.375" style="36" bestFit="1" customWidth="1"/>
    <col min="517" max="517" width="53.75" style="36" customWidth="1"/>
    <col min="518" max="518" width="17.625" style="36" customWidth="1"/>
    <col min="519" max="519" width="12" style="36" customWidth="1"/>
    <col min="520" max="521" width="11.625" style="36" customWidth="1"/>
    <col min="522" max="522" width="4.25" style="36" bestFit="1" customWidth="1"/>
    <col min="523" max="768" width="9" style="36"/>
    <col min="769" max="769" width="7.25" style="36" bestFit="1" customWidth="1"/>
    <col min="770" max="771" width="13.625" style="36" customWidth="1"/>
    <col min="772" max="772" width="8.375" style="36" bestFit="1" customWidth="1"/>
    <col min="773" max="773" width="53.75" style="36" customWidth="1"/>
    <col min="774" max="774" width="17.625" style="36" customWidth="1"/>
    <col min="775" max="775" width="12" style="36" customWidth="1"/>
    <col min="776" max="777" width="11.625" style="36" customWidth="1"/>
    <col min="778" max="778" width="4.25" style="36" bestFit="1" customWidth="1"/>
    <col min="779" max="1024" width="9" style="36"/>
    <col min="1025" max="1025" width="7.25" style="36" bestFit="1" customWidth="1"/>
    <col min="1026" max="1027" width="13.625" style="36" customWidth="1"/>
    <col min="1028" max="1028" width="8.375" style="36" bestFit="1" customWidth="1"/>
    <col min="1029" max="1029" width="53.75" style="36" customWidth="1"/>
    <col min="1030" max="1030" width="17.625" style="36" customWidth="1"/>
    <col min="1031" max="1031" width="12" style="36" customWidth="1"/>
    <col min="1032" max="1033" width="11.625" style="36" customWidth="1"/>
    <col min="1034" max="1034" width="4.25" style="36" bestFit="1" customWidth="1"/>
    <col min="1035" max="1280" width="9" style="36"/>
    <col min="1281" max="1281" width="7.25" style="36" bestFit="1" customWidth="1"/>
    <col min="1282" max="1283" width="13.625" style="36" customWidth="1"/>
    <col min="1284" max="1284" width="8.375" style="36" bestFit="1" customWidth="1"/>
    <col min="1285" max="1285" width="53.75" style="36" customWidth="1"/>
    <col min="1286" max="1286" width="17.625" style="36" customWidth="1"/>
    <col min="1287" max="1287" width="12" style="36" customWidth="1"/>
    <col min="1288" max="1289" width="11.625" style="36" customWidth="1"/>
    <col min="1290" max="1290" width="4.25" style="36" bestFit="1" customWidth="1"/>
    <col min="1291" max="1536" width="9" style="36"/>
    <col min="1537" max="1537" width="7.25" style="36" bestFit="1" customWidth="1"/>
    <col min="1538" max="1539" width="13.625" style="36" customWidth="1"/>
    <col min="1540" max="1540" width="8.375" style="36" bestFit="1" customWidth="1"/>
    <col min="1541" max="1541" width="53.75" style="36" customWidth="1"/>
    <col min="1542" max="1542" width="17.625" style="36" customWidth="1"/>
    <col min="1543" max="1543" width="12" style="36" customWidth="1"/>
    <col min="1544" max="1545" width="11.625" style="36" customWidth="1"/>
    <col min="1546" max="1546" width="4.25" style="36" bestFit="1" customWidth="1"/>
    <col min="1547" max="1792" width="9" style="36"/>
    <col min="1793" max="1793" width="7.25" style="36" bestFit="1" customWidth="1"/>
    <col min="1794" max="1795" width="13.625" style="36" customWidth="1"/>
    <col min="1796" max="1796" width="8.375" style="36" bestFit="1" customWidth="1"/>
    <col min="1797" max="1797" width="53.75" style="36" customWidth="1"/>
    <col min="1798" max="1798" width="17.625" style="36" customWidth="1"/>
    <col min="1799" max="1799" width="12" style="36" customWidth="1"/>
    <col min="1800" max="1801" width="11.625" style="36" customWidth="1"/>
    <col min="1802" max="1802" width="4.25" style="36" bestFit="1" customWidth="1"/>
    <col min="1803" max="2048" width="9" style="36"/>
    <col min="2049" max="2049" width="7.25" style="36" bestFit="1" customWidth="1"/>
    <col min="2050" max="2051" width="13.625" style="36" customWidth="1"/>
    <col min="2052" max="2052" width="8.375" style="36" bestFit="1" customWidth="1"/>
    <col min="2053" max="2053" width="53.75" style="36" customWidth="1"/>
    <col min="2054" max="2054" width="17.625" style="36" customWidth="1"/>
    <col min="2055" max="2055" width="12" style="36" customWidth="1"/>
    <col min="2056" max="2057" width="11.625" style="36" customWidth="1"/>
    <col min="2058" max="2058" width="4.25" style="36" bestFit="1" customWidth="1"/>
    <col min="2059" max="2304" width="9" style="36"/>
    <col min="2305" max="2305" width="7.25" style="36" bestFit="1" customWidth="1"/>
    <col min="2306" max="2307" width="13.625" style="36" customWidth="1"/>
    <col min="2308" max="2308" width="8.375" style="36" bestFit="1" customWidth="1"/>
    <col min="2309" max="2309" width="53.75" style="36" customWidth="1"/>
    <col min="2310" max="2310" width="17.625" style="36" customWidth="1"/>
    <col min="2311" max="2311" width="12" style="36" customWidth="1"/>
    <col min="2312" max="2313" width="11.625" style="36" customWidth="1"/>
    <col min="2314" max="2314" width="4.25" style="36" bestFit="1" customWidth="1"/>
    <col min="2315" max="2560" width="9" style="36"/>
    <col min="2561" max="2561" width="7.25" style="36" bestFit="1" customWidth="1"/>
    <col min="2562" max="2563" width="13.625" style="36" customWidth="1"/>
    <col min="2564" max="2564" width="8.375" style="36" bestFit="1" customWidth="1"/>
    <col min="2565" max="2565" width="53.75" style="36" customWidth="1"/>
    <col min="2566" max="2566" width="17.625" style="36" customWidth="1"/>
    <col min="2567" max="2567" width="12" style="36" customWidth="1"/>
    <col min="2568" max="2569" width="11.625" style="36" customWidth="1"/>
    <col min="2570" max="2570" width="4.25" style="36" bestFit="1" customWidth="1"/>
    <col min="2571" max="2816" width="9" style="36"/>
    <col min="2817" max="2817" width="7.25" style="36" bestFit="1" customWidth="1"/>
    <col min="2818" max="2819" width="13.625" style="36" customWidth="1"/>
    <col min="2820" max="2820" width="8.375" style="36" bestFit="1" customWidth="1"/>
    <col min="2821" max="2821" width="53.75" style="36" customWidth="1"/>
    <col min="2822" max="2822" width="17.625" style="36" customWidth="1"/>
    <col min="2823" max="2823" width="12" style="36" customWidth="1"/>
    <col min="2824" max="2825" width="11.625" style="36" customWidth="1"/>
    <col min="2826" max="2826" width="4.25" style="36" bestFit="1" customWidth="1"/>
    <col min="2827" max="3072" width="9" style="36"/>
    <col min="3073" max="3073" width="7.25" style="36" bestFit="1" customWidth="1"/>
    <col min="3074" max="3075" width="13.625" style="36" customWidth="1"/>
    <col min="3076" max="3076" width="8.375" style="36" bestFit="1" customWidth="1"/>
    <col min="3077" max="3077" width="53.75" style="36" customWidth="1"/>
    <col min="3078" max="3078" width="17.625" style="36" customWidth="1"/>
    <col min="3079" max="3079" width="12" style="36" customWidth="1"/>
    <col min="3080" max="3081" width="11.625" style="36" customWidth="1"/>
    <col min="3082" max="3082" width="4.25" style="36" bestFit="1" customWidth="1"/>
    <col min="3083" max="3328" width="9" style="36"/>
    <col min="3329" max="3329" width="7.25" style="36" bestFit="1" customWidth="1"/>
    <col min="3330" max="3331" width="13.625" style="36" customWidth="1"/>
    <col min="3332" max="3332" width="8.375" style="36" bestFit="1" customWidth="1"/>
    <col min="3333" max="3333" width="53.75" style="36" customWidth="1"/>
    <col min="3334" max="3334" width="17.625" style="36" customWidth="1"/>
    <col min="3335" max="3335" width="12" style="36" customWidth="1"/>
    <col min="3336" max="3337" width="11.625" style="36" customWidth="1"/>
    <col min="3338" max="3338" width="4.25" style="36" bestFit="1" customWidth="1"/>
    <col min="3339" max="3584" width="9" style="36"/>
    <col min="3585" max="3585" width="7.25" style="36" bestFit="1" customWidth="1"/>
    <col min="3586" max="3587" width="13.625" style="36" customWidth="1"/>
    <col min="3588" max="3588" width="8.375" style="36" bestFit="1" customWidth="1"/>
    <col min="3589" max="3589" width="53.75" style="36" customWidth="1"/>
    <col min="3590" max="3590" width="17.625" style="36" customWidth="1"/>
    <col min="3591" max="3591" width="12" style="36" customWidth="1"/>
    <col min="3592" max="3593" width="11.625" style="36" customWidth="1"/>
    <col min="3594" max="3594" width="4.25" style="36" bestFit="1" customWidth="1"/>
    <col min="3595" max="3840" width="9" style="36"/>
    <col min="3841" max="3841" width="7.25" style="36" bestFit="1" customWidth="1"/>
    <col min="3842" max="3843" width="13.625" style="36" customWidth="1"/>
    <col min="3844" max="3844" width="8.375" style="36" bestFit="1" customWidth="1"/>
    <col min="3845" max="3845" width="53.75" style="36" customWidth="1"/>
    <col min="3846" max="3846" width="17.625" style="36" customWidth="1"/>
    <col min="3847" max="3847" width="12" style="36" customWidth="1"/>
    <col min="3848" max="3849" width="11.625" style="36" customWidth="1"/>
    <col min="3850" max="3850" width="4.25" style="36" bestFit="1" customWidth="1"/>
    <col min="3851" max="4096" width="9" style="36"/>
    <col min="4097" max="4097" width="7.25" style="36" bestFit="1" customWidth="1"/>
    <col min="4098" max="4099" width="13.625" style="36" customWidth="1"/>
    <col min="4100" max="4100" width="8.375" style="36" bestFit="1" customWidth="1"/>
    <col min="4101" max="4101" width="53.75" style="36" customWidth="1"/>
    <col min="4102" max="4102" width="17.625" style="36" customWidth="1"/>
    <col min="4103" max="4103" width="12" style="36" customWidth="1"/>
    <col min="4104" max="4105" width="11.625" style="36" customWidth="1"/>
    <col min="4106" max="4106" width="4.25" style="36" bestFit="1" customWidth="1"/>
    <col min="4107" max="4352" width="9" style="36"/>
    <col min="4353" max="4353" width="7.25" style="36" bestFit="1" customWidth="1"/>
    <col min="4354" max="4355" width="13.625" style="36" customWidth="1"/>
    <col min="4356" max="4356" width="8.375" style="36" bestFit="1" customWidth="1"/>
    <col min="4357" max="4357" width="53.75" style="36" customWidth="1"/>
    <col min="4358" max="4358" width="17.625" style="36" customWidth="1"/>
    <col min="4359" max="4359" width="12" style="36" customWidth="1"/>
    <col min="4360" max="4361" width="11.625" style="36" customWidth="1"/>
    <col min="4362" max="4362" width="4.25" style="36" bestFit="1" customWidth="1"/>
    <col min="4363" max="4608" width="9" style="36"/>
    <col min="4609" max="4609" width="7.25" style="36" bestFit="1" customWidth="1"/>
    <col min="4610" max="4611" width="13.625" style="36" customWidth="1"/>
    <col min="4612" max="4612" width="8.375" style="36" bestFit="1" customWidth="1"/>
    <col min="4613" max="4613" width="53.75" style="36" customWidth="1"/>
    <col min="4614" max="4614" width="17.625" style="36" customWidth="1"/>
    <col min="4615" max="4615" width="12" style="36" customWidth="1"/>
    <col min="4616" max="4617" width="11.625" style="36" customWidth="1"/>
    <col min="4618" max="4618" width="4.25" style="36" bestFit="1" customWidth="1"/>
    <col min="4619" max="4864" width="9" style="36"/>
    <col min="4865" max="4865" width="7.25" style="36" bestFit="1" customWidth="1"/>
    <col min="4866" max="4867" width="13.625" style="36" customWidth="1"/>
    <col min="4868" max="4868" width="8.375" style="36" bestFit="1" customWidth="1"/>
    <col min="4869" max="4869" width="53.75" style="36" customWidth="1"/>
    <col min="4870" max="4870" width="17.625" style="36" customWidth="1"/>
    <col min="4871" max="4871" width="12" style="36" customWidth="1"/>
    <col min="4872" max="4873" width="11.625" style="36" customWidth="1"/>
    <col min="4874" max="4874" width="4.25" style="36" bestFit="1" customWidth="1"/>
    <col min="4875" max="5120" width="9" style="36"/>
    <col min="5121" max="5121" width="7.25" style="36" bestFit="1" customWidth="1"/>
    <col min="5122" max="5123" width="13.625" style="36" customWidth="1"/>
    <col min="5124" max="5124" width="8.375" style="36" bestFit="1" customWidth="1"/>
    <col min="5125" max="5125" width="53.75" style="36" customWidth="1"/>
    <col min="5126" max="5126" width="17.625" style="36" customWidth="1"/>
    <col min="5127" max="5127" width="12" style="36" customWidth="1"/>
    <col min="5128" max="5129" width="11.625" style="36" customWidth="1"/>
    <col min="5130" max="5130" width="4.25" style="36" bestFit="1" customWidth="1"/>
    <col min="5131" max="5376" width="9" style="36"/>
    <col min="5377" max="5377" width="7.25" style="36" bestFit="1" customWidth="1"/>
    <col min="5378" max="5379" width="13.625" style="36" customWidth="1"/>
    <col min="5380" max="5380" width="8.375" style="36" bestFit="1" customWidth="1"/>
    <col min="5381" max="5381" width="53.75" style="36" customWidth="1"/>
    <col min="5382" max="5382" width="17.625" style="36" customWidth="1"/>
    <col min="5383" max="5383" width="12" style="36" customWidth="1"/>
    <col min="5384" max="5385" width="11.625" style="36" customWidth="1"/>
    <col min="5386" max="5386" width="4.25" style="36" bestFit="1" customWidth="1"/>
    <col min="5387" max="5632" width="9" style="36"/>
    <col min="5633" max="5633" width="7.25" style="36" bestFit="1" customWidth="1"/>
    <col min="5634" max="5635" width="13.625" style="36" customWidth="1"/>
    <col min="5636" max="5636" width="8.375" style="36" bestFit="1" customWidth="1"/>
    <col min="5637" max="5637" width="53.75" style="36" customWidth="1"/>
    <col min="5638" max="5638" width="17.625" style="36" customWidth="1"/>
    <col min="5639" max="5639" width="12" style="36" customWidth="1"/>
    <col min="5640" max="5641" width="11.625" style="36" customWidth="1"/>
    <col min="5642" max="5642" width="4.25" style="36" bestFit="1" customWidth="1"/>
    <col min="5643" max="5888" width="9" style="36"/>
    <col min="5889" max="5889" width="7.25" style="36" bestFit="1" customWidth="1"/>
    <col min="5890" max="5891" width="13.625" style="36" customWidth="1"/>
    <col min="5892" max="5892" width="8.375" style="36" bestFit="1" customWidth="1"/>
    <col min="5893" max="5893" width="53.75" style="36" customWidth="1"/>
    <col min="5894" max="5894" width="17.625" style="36" customWidth="1"/>
    <col min="5895" max="5895" width="12" style="36" customWidth="1"/>
    <col min="5896" max="5897" width="11.625" style="36" customWidth="1"/>
    <col min="5898" max="5898" width="4.25" style="36" bestFit="1" customWidth="1"/>
    <col min="5899" max="6144" width="9" style="36"/>
    <col min="6145" max="6145" width="7.25" style="36" bestFit="1" customWidth="1"/>
    <col min="6146" max="6147" width="13.625" style="36" customWidth="1"/>
    <col min="6148" max="6148" width="8.375" style="36" bestFit="1" customWidth="1"/>
    <col min="6149" max="6149" width="53.75" style="36" customWidth="1"/>
    <col min="6150" max="6150" width="17.625" style="36" customWidth="1"/>
    <col min="6151" max="6151" width="12" style="36" customWidth="1"/>
    <col min="6152" max="6153" width="11.625" style="36" customWidth="1"/>
    <col min="6154" max="6154" width="4.25" style="36" bestFit="1" customWidth="1"/>
    <col min="6155" max="6400" width="9" style="36"/>
    <col min="6401" max="6401" width="7.25" style="36" bestFit="1" customWidth="1"/>
    <col min="6402" max="6403" width="13.625" style="36" customWidth="1"/>
    <col min="6404" max="6404" width="8.375" style="36" bestFit="1" customWidth="1"/>
    <col min="6405" max="6405" width="53.75" style="36" customWidth="1"/>
    <col min="6406" max="6406" width="17.625" style="36" customWidth="1"/>
    <col min="6407" max="6407" width="12" style="36" customWidth="1"/>
    <col min="6408" max="6409" width="11.625" style="36" customWidth="1"/>
    <col min="6410" max="6410" width="4.25" style="36" bestFit="1" customWidth="1"/>
    <col min="6411" max="6656" width="9" style="36"/>
    <col min="6657" max="6657" width="7.25" style="36" bestFit="1" customWidth="1"/>
    <col min="6658" max="6659" width="13.625" style="36" customWidth="1"/>
    <col min="6660" max="6660" width="8.375" style="36" bestFit="1" customWidth="1"/>
    <col min="6661" max="6661" width="53.75" style="36" customWidth="1"/>
    <col min="6662" max="6662" width="17.625" style="36" customWidth="1"/>
    <col min="6663" max="6663" width="12" style="36" customWidth="1"/>
    <col min="6664" max="6665" width="11.625" style="36" customWidth="1"/>
    <col min="6666" max="6666" width="4.25" style="36" bestFit="1" customWidth="1"/>
    <col min="6667" max="6912" width="9" style="36"/>
    <col min="6913" max="6913" width="7.25" style="36" bestFit="1" customWidth="1"/>
    <col min="6914" max="6915" width="13.625" style="36" customWidth="1"/>
    <col min="6916" max="6916" width="8.375" style="36" bestFit="1" customWidth="1"/>
    <col min="6917" max="6917" width="53.75" style="36" customWidth="1"/>
    <col min="6918" max="6918" width="17.625" style="36" customWidth="1"/>
    <col min="6919" max="6919" width="12" style="36" customWidth="1"/>
    <col min="6920" max="6921" width="11.625" style="36" customWidth="1"/>
    <col min="6922" max="6922" width="4.25" style="36" bestFit="1" customWidth="1"/>
    <col min="6923" max="7168" width="9" style="36"/>
    <col min="7169" max="7169" width="7.25" style="36" bestFit="1" customWidth="1"/>
    <col min="7170" max="7171" width="13.625" style="36" customWidth="1"/>
    <col min="7172" max="7172" width="8.375" style="36" bestFit="1" customWidth="1"/>
    <col min="7173" max="7173" width="53.75" style="36" customWidth="1"/>
    <col min="7174" max="7174" width="17.625" style="36" customWidth="1"/>
    <col min="7175" max="7175" width="12" style="36" customWidth="1"/>
    <col min="7176" max="7177" width="11.625" style="36" customWidth="1"/>
    <col min="7178" max="7178" width="4.25" style="36" bestFit="1" customWidth="1"/>
    <col min="7179" max="7424" width="9" style="36"/>
    <col min="7425" max="7425" width="7.25" style="36" bestFit="1" customWidth="1"/>
    <col min="7426" max="7427" width="13.625" style="36" customWidth="1"/>
    <col min="7428" max="7428" width="8.375" style="36" bestFit="1" customWidth="1"/>
    <col min="7429" max="7429" width="53.75" style="36" customWidth="1"/>
    <col min="7430" max="7430" width="17.625" style="36" customWidth="1"/>
    <col min="7431" max="7431" width="12" style="36" customWidth="1"/>
    <col min="7432" max="7433" width="11.625" style="36" customWidth="1"/>
    <col min="7434" max="7434" width="4.25" style="36" bestFit="1" customWidth="1"/>
    <col min="7435" max="7680" width="9" style="36"/>
    <col min="7681" max="7681" width="7.25" style="36" bestFit="1" customWidth="1"/>
    <col min="7682" max="7683" width="13.625" style="36" customWidth="1"/>
    <col min="7684" max="7684" width="8.375" style="36" bestFit="1" customWidth="1"/>
    <col min="7685" max="7685" width="53.75" style="36" customWidth="1"/>
    <col min="7686" max="7686" width="17.625" style="36" customWidth="1"/>
    <col min="7687" max="7687" width="12" style="36" customWidth="1"/>
    <col min="7688" max="7689" width="11.625" style="36" customWidth="1"/>
    <col min="7690" max="7690" width="4.25" style="36" bestFit="1" customWidth="1"/>
    <col min="7691" max="7936" width="9" style="36"/>
    <col min="7937" max="7937" width="7.25" style="36" bestFit="1" customWidth="1"/>
    <col min="7938" max="7939" width="13.625" style="36" customWidth="1"/>
    <col min="7940" max="7940" width="8.375" style="36" bestFit="1" customWidth="1"/>
    <col min="7941" max="7941" width="53.75" style="36" customWidth="1"/>
    <col min="7942" max="7942" width="17.625" style="36" customWidth="1"/>
    <col min="7943" max="7943" width="12" style="36" customWidth="1"/>
    <col min="7944" max="7945" width="11.625" style="36" customWidth="1"/>
    <col min="7946" max="7946" width="4.25" style="36" bestFit="1" customWidth="1"/>
    <col min="7947" max="8192" width="9" style="36"/>
    <col min="8193" max="8193" width="7.25" style="36" bestFit="1" customWidth="1"/>
    <col min="8194" max="8195" width="13.625" style="36" customWidth="1"/>
    <col min="8196" max="8196" width="8.375" style="36" bestFit="1" customWidth="1"/>
    <col min="8197" max="8197" width="53.75" style="36" customWidth="1"/>
    <col min="8198" max="8198" width="17.625" style="36" customWidth="1"/>
    <col min="8199" max="8199" width="12" style="36" customWidth="1"/>
    <col min="8200" max="8201" width="11.625" style="36" customWidth="1"/>
    <col min="8202" max="8202" width="4.25" style="36" bestFit="1" customWidth="1"/>
    <col min="8203" max="8448" width="9" style="36"/>
    <col min="8449" max="8449" width="7.25" style="36" bestFit="1" customWidth="1"/>
    <col min="8450" max="8451" width="13.625" style="36" customWidth="1"/>
    <col min="8452" max="8452" width="8.375" style="36" bestFit="1" customWidth="1"/>
    <col min="8453" max="8453" width="53.75" style="36" customWidth="1"/>
    <col min="8454" max="8454" width="17.625" style="36" customWidth="1"/>
    <col min="8455" max="8455" width="12" style="36" customWidth="1"/>
    <col min="8456" max="8457" width="11.625" style="36" customWidth="1"/>
    <col min="8458" max="8458" width="4.25" style="36" bestFit="1" customWidth="1"/>
    <col min="8459" max="8704" width="9" style="36"/>
    <col min="8705" max="8705" width="7.25" style="36" bestFit="1" customWidth="1"/>
    <col min="8706" max="8707" width="13.625" style="36" customWidth="1"/>
    <col min="8708" max="8708" width="8.375" style="36" bestFit="1" customWidth="1"/>
    <col min="8709" max="8709" width="53.75" style="36" customWidth="1"/>
    <col min="8710" max="8710" width="17.625" style="36" customWidth="1"/>
    <col min="8711" max="8711" width="12" style="36" customWidth="1"/>
    <col min="8712" max="8713" width="11.625" style="36" customWidth="1"/>
    <col min="8714" max="8714" width="4.25" style="36" bestFit="1" customWidth="1"/>
    <col min="8715" max="8960" width="9" style="36"/>
    <col min="8961" max="8961" width="7.25" style="36" bestFit="1" customWidth="1"/>
    <col min="8962" max="8963" width="13.625" style="36" customWidth="1"/>
    <col min="8964" max="8964" width="8.375" style="36" bestFit="1" customWidth="1"/>
    <col min="8965" max="8965" width="53.75" style="36" customWidth="1"/>
    <col min="8966" max="8966" width="17.625" style="36" customWidth="1"/>
    <col min="8967" max="8967" width="12" style="36" customWidth="1"/>
    <col min="8968" max="8969" width="11.625" style="36" customWidth="1"/>
    <col min="8970" max="8970" width="4.25" style="36" bestFit="1" customWidth="1"/>
    <col min="8971" max="9216" width="9" style="36"/>
    <col min="9217" max="9217" width="7.25" style="36" bestFit="1" customWidth="1"/>
    <col min="9218" max="9219" width="13.625" style="36" customWidth="1"/>
    <col min="9220" max="9220" width="8.375" style="36" bestFit="1" customWidth="1"/>
    <col min="9221" max="9221" width="53.75" style="36" customWidth="1"/>
    <col min="9222" max="9222" width="17.625" style="36" customWidth="1"/>
    <col min="9223" max="9223" width="12" style="36" customWidth="1"/>
    <col min="9224" max="9225" width="11.625" style="36" customWidth="1"/>
    <col min="9226" max="9226" width="4.25" style="36" bestFit="1" customWidth="1"/>
    <col min="9227" max="9472" width="9" style="36"/>
    <col min="9473" max="9473" width="7.25" style="36" bestFit="1" customWidth="1"/>
    <col min="9474" max="9475" width="13.625" style="36" customWidth="1"/>
    <col min="9476" max="9476" width="8.375" style="36" bestFit="1" customWidth="1"/>
    <col min="9477" max="9477" width="53.75" style="36" customWidth="1"/>
    <col min="9478" max="9478" width="17.625" style="36" customWidth="1"/>
    <col min="9479" max="9479" width="12" style="36" customWidth="1"/>
    <col min="9480" max="9481" width="11.625" style="36" customWidth="1"/>
    <col min="9482" max="9482" width="4.25" style="36" bestFit="1" customWidth="1"/>
    <col min="9483" max="9728" width="9" style="36"/>
    <col min="9729" max="9729" width="7.25" style="36" bestFit="1" customWidth="1"/>
    <col min="9730" max="9731" width="13.625" style="36" customWidth="1"/>
    <col min="9732" max="9732" width="8.375" style="36" bestFit="1" customWidth="1"/>
    <col min="9733" max="9733" width="53.75" style="36" customWidth="1"/>
    <col min="9734" max="9734" width="17.625" style="36" customWidth="1"/>
    <col min="9735" max="9735" width="12" style="36" customWidth="1"/>
    <col min="9736" max="9737" width="11.625" style="36" customWidth="1"/>
    <col min="9738" max="9738" width="4.25" style="36" bestFit="1" customWidth="1"/>
    <col min="9739" max="9984" width="9" style="36"/>
    <col min="9985" max="9985" width="7.25" style="36" bestFit="1" customWidth="1"/>
    <col min="9986" max="9987" width="13.625" style="36" customWidth="1"/>
    <col min="9988" max="9988" width="8.375" style="36" bestFit="1" customWidth="1"/>
    <col min="9989" max="9989" width="53.75" style="36" customWidth="1"/>
    <col min="9990" max="9990" width="17.625" style="36" customWidth="1"/>
    <col min="9991" max="9991" width="12" style="36" customWidth="1"/>
    <col min="9992" max="9993" width="11.625" style="36" customWidth="1"/>
    <col min="9994" max="9994" width="4.25" style="36" bestFit="1" customWidth="1"/>
    <col min="9995" max="10240" width="9" style="36"/>
    <col min="10241" max="10241" width="7.25" style="36" bestFit="1" customWidth="1"/>
    <col min="10242" max="10243" width="13.625" style="36" customWidth="1"/>
    <col min="10244" max="10244" width="8.375" style="36" bestFit="1" customWidth="1"/>
    <col min="10245" max="10245" width="53.75" style="36" customWidth="1"/>
    <col min="10246" max="10246" width="17.625" style="36" customWidth="1"/>
    <col min="10247" max="10247" width="12" style="36" customWidth="1"/>
    <col min="10248" max="10249" width="11.625" style="36" customWidth="1"/>
    <col min="10250" max="10250" width="4.25" style="36" bestFit="1" customWidth="1"/>
    <col min="10251" max="10496" width="9" style="36"/>
    <col min="10497" max="10497" width="7.25" style="36" bestFit="1" customWidth="1"/>
    <col min="10498" max="10499" width="13.625" style="36" customWidth="1"/>
    <col min="10500" max="10500" width="8.375" style="36" bestFit="1" customWidth="1"/>
    <col min="10501" max="10501" width="53.75" style="36" customWidth="1"/>
    <col min="10502" max="10502" width="17.625" style="36" customWidth="1"/>
    <col min="10503" max="10503" width="12" style="36" customWidth="1"/>
    <col min="10504" max="10505" width="11.625" style="36" customWidth="1"/>
    <col min="10506" max="10506" width="4.25" style="36" bestFit="1" customWidth="1"/>
    <col min="10507" max="10752" width="9" style="36"/>
    <col min="10753" max="10753" width="7.25" style="36" bestFit="1" customWidth="1"/>
    <col min="10754" max="10755" width="13.625" style="36" customWidth="1"/>
    <col min="10756" max="10756" width="8.375" style="36" bestFit="1" customWidth="1"/>
    <col min="10757" max="10757" width="53.75" style="36" customWidth="1"/>
    <col min="10758" max="10758" width="17.625" style="36" customWidth="1"/>
    <col min="10759" max="10759" width="12" style="36" customWidth="1"/>
    <col min="10760" max="10761" width="11.625" style="36" customWidth="1"/>
    <col min="10762" max="10762" width="4.25" style="36" bestFit="1" customWidth="1"/>
    <col min="10763" max="11008" width="9" style="36"/>
    <col min="11009" max="11009" width="7.25" style="36" bestFit="1" customWidth="1"/>
    <col min="11010" max="11011" width="13.625" style="36" customWidth="1"/>
    <col min="11012" max="11012" width="8.375" style="36" bestFit="1" customWidth="1"/>
    <col min="11013" max="11013" width="53.75" style="36" customWidth="1"/>
    <col min="11014" max="11014" width="17.625" style="36" customWidth="1"/>
    <col min="11015" max="11015" width="12" style="36" customWidth="1"/>
    <col min="11016" max="11017" width="11.625" style="36" customWidth="1"/>
    <col min="11018" max="11018" width="4.25" style="36" bestFit="1" customWidth="1"/>
    <col min="11019" max="11264" width="9" style="36"/>
    <col min="11265" max="11265" width="7.25" style="36" bestFit="1" customWidth="1"/>
    <col min="11266" max="11267" width="13.625" style="36" customWidth="1"/>
    <col min="11268" max="11268" width="8.375" style="36" bestFit="1" customWidth="1"/>
    <col min="11269" max="11269" width="53.75" style="36" customWidth="1"/>
    <col min="11270" max="11270" width="17.625" style="36" customWidth="1"/>
    <col min="11271" max="11271" width="12" style="36" customWidth="1"/>
    <col min="11272" max="11273" width="11.625" style="36" customWidth="1"/>
    <col min="11274" max="11274" width="4.25" style="36" bestFit="1" customWidth="1"/>
    <col min="11275" max="11520" width="9" style="36"/>
    <col min="11521" max="11521" width="7.25" style="36" bestFit="1" customWidth="1"/>
    <col min="11522" max="11523" width="13.625" style="36" customWidth="1"/>
    <col min="11524" max="11524" width="8.375" style="36" bestFit="1" customWidth="1"/>
    <col min="11525" max="11525" width="53.75" style="36" customWidth="1"/>
    <col min="11526" max="11526" width="17.625" style="36" customWidth="1"/>
    <col min="11527" max="11527" width="12" style="36" customWidth="1"/>
    <col min="11528" max="11529" width="11.625" style="36" customWidth="1"/>
    <col min="11530" max="11530" width="4.25" style="36" bestFit="1" customWidth="1"/>
    <col min="11531" max="11776" width="9" style="36"/>
    <col min="11777" max="11777" width="7.25" style="36" bestFit="1" customWidth="1"/>
    <col min="11778" max="11779" width="13.625" style="36" customWidth="1"/>
    <col min="11780" max="11780" width="8.375" style="36" bestFit="1" customWidth="1"/>
    <col min="11781" max="11781" width="53.75" style="36" customWidth="1"/>
    <col min="11782" max="11782" width="17.625" style="36" customWidth="1"/>
    <col min="11783" max="11783" width="12" style="36" customWidth="1"/>
    <col min="11784" max="11785" width="11.625" style="36" customWidth="1"/>
    <col min="11786" max="11786" width="4.25" style="36" bestFit="1" customWidth="1"/>
    <col min="11787" max="12032" width="9" style="36"/>
    <col min="12033" max="12033" width="7.25" style="36" bestFit="1" customWidth="1"/>
    <col min="12034" max="12035" width="13.625" style="36" customWidth="1"/>
    <col min="12036" max="12036" width="8.375" style="36" bestFit="1" customWidth="1"/>
    <col min="12037" max="12037" width="53.75" style="36" customWidth="1"/>
    <col min="12038" max="12038" width="17.625" style="36" customWidth="1"/>
    <col min="12039" max="12039" width="12" style="36" customWidth="1"/>
    <col min="12040" max="12041" width="11.625" style="36" customWidth="1"/>
    <col min="12042" max="12042" width="4.25" style="36" bestFit="1" customWidth="1"/>
    <col min="12043" max="12288" width="9" style="36"/>
    <col min="12289" max="12289" width="7.25" style="36" bestFit="1" customWidth="1"/>
    <col min="12290" max="12291" width="13.625" style="36" customWidth="1"/>
    <col min="12292" max="12292" width="8.375" style="36" bestFit="1" customWidth="1"/>
    <col min="12293" max="12293" width="53.75" style="36" customWidth="1"/>
    <col min="12294" max="12294" width="17.625" style="36" customWidth="1"/>
    <col min="12295" max="12295" width="12" style="36" customWidth="1"/>
    <col min="12296" max="12297" width="11.625" style="36" customWidth="1"/>
    <col min="12298" max="12298" width="4.25" style="36" bestFit="1" customWidth="1"/>
    <col min="12299" max="12544" width="9" style="36"/>
    <col min="12545" max="12545" width="7.25" style="36" bestFit="1" customWidth="1"/>
    <col min="12546" max="12547" width="13.625" style="36" customWidth="1"/>
    <col min="12548" max="12548" width="8.375" style="36" bestFit="1" customWidth="1"/>
    <col min="12549" max="12549" width="53.75" style="36" customWidth="1"/>
    <col min="12550" max="12550" width="17.625" style="36" customWidth="1"/>
    <col min="12551" max="12551" width="12" style="36" customWidth="1"/>
    <col min="12552" max="12553" width="11.625" style="36" customWidth="1"/>
    <col min="12554" max="12554" width="4.25" style="36" bestFit="1" customWidth="1"/>
    <col min="12555" max="12800" width="9" style="36"/>
    <col min="12801" max="12801" width="7.25" style="36" bestFit="1" customWidth="1"/>
    <col min="12802" max="12803" width="13.625" style="36" customWidth="1"/>
    <col min="12804" max="12804" width="8.375" style="36" bestFit="1" customWidth="1"/>
    <col min="12805" max="12805" width="53.75" style="36" customWidth="1"/>
    <col min="12806" max="12806" width="17.625" style="36" customWidth="1"/>
    <col min="12807" max="12807" width="12" style="36" customWidth="1"/>
    <col min="12808" max="12809" width="11.625" style="36" customWidth="1"/>
    <col min="12810" max="12810" width="4.25" style="36" bestFit="1" customWidth="1"/>
    <col min="12811" max="13056" width="9" style="36"/>
    <col min="13057" max="13057" width="7.25" style="36" bestFit="1" customWidth="1"/>
    <col min="13058" max="13059" width="13.625" style="36" customWidth="1"/>
    <col min="13060" max="13060" width="8.375" style="36" bestFit="1" customWidth="1"/>
    <col min="13061" max="13061" width="53.75" style="36" customWidth="1"/>
    <col min="13062" max="13062" width="17.625" style="36" customWidth="1"/>
    <col min="13063" max="13063" width="12" style="36" customWidth="1"/>
    <col min="13064" max="13065" width="11.625" style="36" customWidth="1"/>
    <col min="13066" max="13066" width="4.25" style="36" bestFit="1" customWidth="1"/>
    <col min="13067" max="13312" width="9" style="36"/>
    <col min="13313" max="13313" width="7.25" style="36" bestFit="1" customWidth="1"/>
    <col min="13314" max="13315" width="13.625" style="36" customWidth="1"/>
    <col min="13316" max="13316" width="8.375" style="36" bestFit="1" customWidth="1"/>
    <col min="13317" max="13317" width="53.75" style="36" customWidth="1"/>
    <col min="13318" max="13318" width="17.625" style="36" customWidth="1"/>
    <col min="13319" max="13319" width="12" style="36" customWidth="1"/>
    <col min="13320" max="13321" width="11.625" style="36" customWidth="1"/>
    <col min="13322" max="13322" width="4.25" style="36" bestFit="1" customWidth="1"/>
    <col min="13323" max="13568" width="9" style="36"/>
    <col min="13569" max="13569" width="7.25" style="36" bestFit="1" customWidth="1"/>
    <col min="13570" max="13571" width="13.625" style="36" customWidth="1"/>
    <col min="13572" max="13572" width="8.375" style="36" bestFit="1" customWidth="1"/>
    <col min="13573" max="13573" width="53.75" style="36" customWidth="1"/>
    <col min="13574" max="13574" width="17.625" style="36" customWidth="1"/>
    <col min="13575" max="13575" width="12" style="36" customWidth="1"/>
    <col min="13576" max="13577" width="11.625" style="36" customWidth="1"/>
    <col min="13578" max="13578" width="4.25" style="36" bestFit="1" customWidth="1"/>
    <col min="13579" max="13824" width="9" style="36"/>
    <col min="13825" max="13825" width="7.25" style="36" bestFit="1" customWidth="1"/>
    <col min="13826" max="13827" width="13.625" style="36" customWidth="1"/>
    <col min="13828" max="13828" width="8.375" style="36" bestFit="1" customWidth="1"/>
    <col min="13829" max="13829" width="53.75" style="36" customWidth="1"/>
    <col min="13830" max="13830" width="17.625" style="36" customWidth="1"/>
    <col min="13831" max="13831" width="12" style="36" customWidth="1"/>
    <col min="13832" max="13833" width="11.625" style="36" customWidth="1"/>
    <col min="13834" max="13834" width="4.25" style="36" bestFit="1" customWidth="1"/>
    <col min="13835" max="14080" width="9" style="36"/>
    <col min="14081" max="14081" width="7.25" style="36" bestFit="1" customWidth="1"/>
    <col min="14082" max="14083" width="13.625" style="36" customWidth="1"/>
    <col min="14084" max="14084" width="8.375" style="36" bestFit="1" customWidth="1"/>
    <col min="14085" max="14085" width="53.75" style="36" customWidth="1"/>
    <col min="14086" max="14086" width="17.625" style="36" customWidth="1"/>
    <col min="14087" max="14087" width="12" style="36" customWidth="1"/>
    <col min="14088" max="14089" width="11.625" style="36" customWidth="1"/>
    <col min="14090" max="14090" width="4.25" style="36" bestFit="1" customWidth="1"/>
    <col min="14091" max="14336" width="9" style="36"/>
    <col min="14337" max="14337" width="7.25" style="36" bestFit="1" customWidth="1"/>
    <col min="14338" max="14339" width="13.625" style="36" customWidth="1"/>
    <col min="14340" max="14340" width="8.375" style="36" bestFit="1" customWidth="1"/>
    <col min="14341" max="14341" width="53.75" style="36" customWidth="1"/>
    <col min="14342" max="14342" width="17.625" style="36" customWidth="1"/>
    <col min="14343" max="14343" width="12" style="36" customWidth="1"/>
    <col min="14344" max="14345" width="11.625" style="36" customWidth="1"/>
    <col min="14346" max="14346" width="4.25" style="36" bestFit="1" customWidth="1"/>
    <col min="14347" max="14592" width="9" style="36"/>
    <col min="14593" max="14593" width="7.25" style="36" bestFit="1" customWidth="1"/>
    <col min="14594" max="14595" width="13.625" style="36" customWidth="1"/>
    <col min="14596" max="14596" width="8.375" style="36" bestFit="1" customWidth="1"/>
    <col min="14597" max="14597" width="53.75" style="36" customWidth="1"/>
    <col min="14598" max="14598" width="17.625" style="36" customWidth="1"/>
    <col min="14599" max="14599" width="12" style="36" customWidth="1"/>
    <col min="14600" max="14601" width="11.625" style="36" customWidth="1"/>
    <col min="14602" max="14602" width="4.25" style="36" bestFit="1" customWidth="1"/>
    <col min="14603" max="14848" width="9" style="36"/>
    <col min="14849" max="14849" width="7.25" style="36" bestFit="1" customWidth="1"/>
    <col min="14850" max="14851" width="13.625" style="36" customWidth="1"/>
    <col min="14852" max="14852" width="8.375" style="36" bestFit="1" customWidth="1"/>
    <col min="14853" max="14853" width="53.75" style="36" customWidth="1"/>
    <col min="14854" max="14854" width="17.625" style="36" customWidth="1"/>
    <col min="14855" max="14855" width="12" style="36" customWidth="1"/>
    <col min="14856" max="14857" width="11.625" style="36" customWidth="1"/>
    <col min="14858" max="14858" width="4.25" style="36" bestFit="1" customWidth="1"/>
    <col min="14859" max="15104" width="9" style="36"/>
    <col min="15105" max="15105" width="7.25" style="36" bestFit="1" customWidth="1"/>
    <col min="15106" max="15107" width="13.625" style="36" customWidth="1"/>
    <col min="15108" max="15108" width="8.375" style="36" bestFit="1" customWidth="1"/>
    <col min="15109" max="15109" width="53.75" style="36" customWidth="1"/>
    <col min="15110" max="15110" width="17.625" style="36" customWidth="1"/>
    <col min="15111" max="15111" width="12" style="36" customWidth="1"/>
    <col min="15112" max="15113" width="11.625" style="36" customWidth="1"/>
    <col min="15114" max="15114" width="4.25" style="36" bestFit="1" customWidth="1"/>
    <col min="15115" max="15360" width="9" style="36"/>
    <col min="15361" max="15361" width="7.25" style="36" bestFit="1" customWidth="1"/>
    <col min="15362" max="15363" width="13.625" style="36" customWidth="1"/>
    <col min="15364" max="15364" width="8.375" style="36" bestFit="1" customWidth="1"/>
    <col min="15365" max="15365" width="53.75" style="36" customWidth="1"/>
    <col min="15366" max="15366" width="17.625" style="36" customWidth="1"/>
    <col min="15367" max="15367" width="12" style="36" customWidth="1"/>
    <col min="15368" max="15369" width="11.625" style="36" customWidth="1"/>
    <col min="15370" max="15370" width="4.25" style="36" bestFit="1" customWidth="1"/>
    <col min="15371" max="15616" width="9" style="36"/>
    <col min="15617" max="15617" width="7.25" style="36" bestFit="1" customWidth="1"/>
    <col min="15618" max="15619" width="13.625" style="36" customWidth="1"/>
    <col min="15620" max="15620" width="8.375" style="36" bestFit="1" customWidth="1"/>
    <col min="15621" max="15621" width="53.75" style="36" customWidth="1"/>
    <col min="15622" max="15622" width="17.625" style="36" customWidth="1"/>
    <col min="15623" max="15623" width="12" style="36" customWidth="1"/>
    <col min="15624" max="15625" width="11.625" style="36" customWidth="1"/>
    <col min="15626" max="15626" width="4.25" style="36" bestFit="1" customWidth="1"/>
    <col min="15627" max="15872" width="9" style="36"/>
    <col min="15873" max="15873" width="7.25" style="36" bestFit="1" customWidth="1"/>
    <col min="15874" max="15875" width="13.625" style="36" customWidth="1"/>
    <col min="15876" max="15876" width="8.375" style="36" bestFit="1" customWidth="1"/>
    <col min="15877" max="15877" width="53.75" style="36" customWidth="1"/>
    <col min="15878" max="15878" width="17.625" style="36" customWidth="1"/>
    <col min="15879" max="15879" width="12" style="36" customWidth="1"/>
    <col min="15880" max="15881" width="11.625" style="36" customWidth="1"/>
    <col min="15882" max="15882" width="4.25" style="36" bestFit="1" customWidth="1"/>
    <col min="15883" max="16128" width="9" style="36"/>
    <col min="16129" max="16129" width="7.25" style="36" bestFit="1" customWidth="1"/>
    <col min="16130" max="16131" width="13.625" style="36" customWidth="1"/>
    <col min="16132" max="16132" width="8.375" style="36" bestFit="1" customWidth="1"/>
    <col min="16133" max="16133" width="53.75" style="36" customWidth="1"/>
    <col min="16134" max="16134" width="17.625" style="36" customWidth="1"/>
    <col min="16135" max="16135" width="12" style="36" customWidth="1"/>
    <col min="16136" max="16137" width="11.625" style="36" customWidth="1"/>
    <col min="16138" max="16138" width="4.25" style="36" bestFit="1" customWidth="1"/>
    <col min="16139" max="16384" width="9" style="36"/>
  </cols>
  <sheetData>
    <row r="1" spans="1:10" ht="21" customHeight="1">
      <c r="A1" s="71" t="s">
        <v>355</v>
      </c>
      <c r="B1" s="71"/>
      <c r="C1" s="71"/>
      <c r="D1" s="71"/>
      <c r="E1" s="71"/>
      <c r="F1" s="33"/>
      <c r="G1" s="33"/>
      <c r="H1" s="34"/>
      <c r="I1" s="34"/>
      <c r="J1" s="35"/>
    </row>
    <row r="2" spans="1:10" ht="14.25">
      <c r="A2" s="37"/>
      <c r="B2" s="35"/>
      <c r="C2" s="35"/>
      <c r="D2" s="35"/>
      <c r="E2" s="38"/>
      <c r="F2" s="33"/>
      <c r="G2" s="33"/>
      <c r="H2" s="34"/>
      <c r="I2" s="34"/>
      <c r="J2" s="35"/>
    </row>
    <row r="3" spans="1:10">
      <c r="A3" s="72" t="s">
        <v>347</v>
      </c>
      <c r="B3" s="73" t="s">
        <v>195</v>
      </c>
      <c r="C3" s="73" t="s">
        <v>2</v>
      </c>
      <c r="D3" s="73" t="s">
        <v>196</v>
      </c>
      <c r="E3" s="74" t="s">
        <v>348</v>
      </c>
      <c r="F3" s="69" t="s">
        <v>349</v>
      </c>
      <c r="G3" s="69" t="s">
        <v>199</v>
      </c>
      <c r="H3" s="69"/>
      <c r="I3" s="69"/>
      <c r="J3" s="70" t="s">
        <v>350</v>
      </c>
    </row>
    <row r="4" spans="1:10" ht="24" customHeight="1">
      <c r="A4" s="72"/>
      <c r="B4" s="73"/>
      <c r="C4" s="73"/>
      <c r="D4" s="73"/>
      <c r="E4" s="74"/>
      <c r="F4" s="69"/>
      <c r="G4" s="39"/>
      <c r="H4" s="40"/>
      <c r="I4" s="40"/>
      <c r="J4" s="70"/>
    </row>
    <row r="5" spans="1:10" ht="20.100000000000001" customHeight="1">
      <c r="A5" s="41" t="str">
        <f>"525"</f>
        <v>525</v>
      </c>
      <c r="B5" s="42" t="s">
        <v>204</v>
      </c>
      <c r="C5" s="43">
        <v>26095011</v>
      </c>
      <c r="D5" s="44" t="s">
        <v>205</v>
      </c>
      <c r="E5" s="45" t="s">
        <v>206</v>
      </c>
      <c r="F5" s="46">
        <v>4580256273206</v>
      </c>
      <c r="G5" s="47"/>
      <c r="H5" s="47"/>
      <c r="I5" s="47"/>
      <c r="J5" s="42" t="s">
        <v>207</v>
      </c>
    </row>
    <row r="6" spans="1:10" ht="20.100000000000001" customHeight="1">
      <c r="A6" s="41" t="str">
        <f>"528"</f>
        <v>528</v>
      </c>
      <c r="B6" s="42" t="s">
        <v>204</v>
      </c>
      <c r="C6" s="43">
        <v>26094341</v>
      </c>
      <c r="D6" s="44" t="s">
        <v>208</v>
      </c>
      <c r="E6" s="45" t="s">
        <v>209</v>
      </c>
      <c r="F6" s="46">
        <v>4550084441443</v>
      </c>
      <c r="G6" s="47"/>
      <c r="H6" s="47"/>
      <c r="I6" s="47"/>
      <c r="J6" s="42" t="s">
        <v>207</v>
      </c>
    </row>
    <row r="7" spans="1:10" ht="20.100000000000001" customHeight="1">
      <c r="A7" s="41" t="str">
        <f>"529"</f>
        <v>529</v>
      </c>
      <c r="B7" s="42" t="s">
        <v>204</v>
      </c>
      <c r="C7" s="43">
        <v>26095021</v>
      </c>
      <c r="D7" s="44" t="s">
        <v>210</v>
      </c>
      <c r="E7" s="45" t="s">
        <v>211</v>
      </c>
      <c r="F7" s="46">
        <v>4550084444338</v>
      </c>
      <c r="G7" s="47"/>
      <c r="H7" s="47"/>
      <c r="I7" s="47"/>
      <c r="J7" s="42" t="s">
        <v>212</v>
      </c>
    </row>
    <row r="8" spans="1:10" ht="20.100000000000001" customHeight="1">
      <c r="A8" s="41" t="str">
        <f>"530"</f>
        <v>530</v>
      </c>
      <c r="B8" s="42" t="s">
        <v>213</v>
      </c>
      <c r="C8" s="43">
        <v>26095031</v>
      </c>
      <c r="D8" s="44" t="s">
        <v>214</v>
      </c>
      <c r="E8" s="45" t="s">
        <v>215</v>
      </c>
      <c r="F8" s="46">
        <v>4550084441948</v>
      </c>
      <c r="G8" s="47"/>
      <c r="H8" s="47"/>
      <c r="I8" s="47"/>
      <c r="J8" s="42" t="s">
        <v>207</v>
      </c>
    </row>
    <row r="9" spans="1:10" ht="20.100000000000001" customHeight="1">
      <c r="A9" s="41" t="str">
        <f>"533"</f>
        <v>533</v>
      </c>
      <c r="B9" s="42" t="s">
        <v>213</v>
      </c>
      <c r="C9" s="43">
        <v>26095041</v>
      </c>
      <c r="D9" s="44" t="s">
        <v>216</v>
      </c>
      <c r="E9" s="45" t="s">
        <v>217</v>
      </c>
      <c r="F9" s="46">
        <v>4550084444536</v>
      </c>
      <c r="G9" s="47"/>
      <c r="H9" s="47"/>
      <c r="I9" s="47"/>
      <c r="J9" s="42" t="s">
        <v>212</v>
      </c>
    </row>
    <row r="10" spans="1:10" ht="20.100000000000001" customHeight="1">
      <c r="A10" s="41" t="str">
        <f>"535"</f>
        <v>535</v>
      </c>
      <c r="B10" s="42" t="s">
        <v>213</v>
      </c>
      <c r="C10" s="43">
        <v>26095051</v>
      </c>
      <c r="D10" s="44" t="s">
        <v>218</v>
      </c>
      <c r="E10" s="45" t="s">
        <v>219</v>
      </c>
      <c r="F10" s="46">
        <v>4550084441832</v>
      </c>
      <c r="G10" s="47"/>
      <c r="H10" s="47"/>
      <c r="I10" s="47"/>
      <c r="J10" s="42" t="s">
        <v>207</v>
      </c>
    </row>
    <row r="11" spans="1:10" ht="20.100000000000001" customHeight="1">
      <c r="A11" s="41" t="str">
        <f>"636"</f>
        <v>636</v>
      </c>
      <c r="B11" s="42" t="s">
        <v>220</v>
      </c>
      <c r="C11" s="43">
        <v>26094601</v>
      </c>
      <c r="D11" s="44" t="s">
        <v>221</v>
      </c>
      <c r="E11" s="45" t="s">
        <v>222</v>
      </c>
      <c r="F11" s="46">
        <v>4580256273732</v>
      </c>
      <c r="G11" s="47"/>
      <c r="H11" s="47"/>
      <c r="I11" s="47"/>
      <c r="J11" s="42" t="s">
        <v>207</v>
      </c>
    </row>
    <row r="12" spans="1:10" ht="20.100000000000001" customHeight="1">
      <c r="A12" s="41" t="str">
        <f>"558"</f>
        <v>558</v>
      </c>
      <c r="B12" s="42" t="s">
        <v>223</v>
      </c>
      <c r="C12" s="43">
        <v>26095061</v>
      </c>
      <c r="D12" s="44" t="s">
        <v>224</v>
      </c>
      <c r="E12" s="45" t="s">
        <v>225</v>
      </c>
      <c r="F12" s="46">
        <v>4549813894032</v>
      </c>
      <c r="G12" s="47"/>
      <c r="H12" s="47"/>
      <c r="I12" s="47"/>
      <c r="J12" s="42" t="s">
        <v>212</v>
      </c>
    </row>
    <row r="13" spans="1:10" ht="20.100000000000001" customHeight="1">
      <c r="A13" s="41" t="str">
        <f>"559"</f>
        <v>559</v>
      </c>
      <c r="B13" s="42" t="s">
        <v>223</v>
      </c>
      <c r="C13" s="43">
        <v>26094381</v>
      </c>
      <c r="D13" s="44" t="s">
        <v>226</v>
      </c>
      <c r="E13" s="45" t="s">
        <v>227</v>
      </c>
      <c r="F13" s="46">
        <v>4549813539537</v>
      </c>
      <c r="G13" s="47"/>
      <c r="H13" s="47"/>
      <c r="I13" s="47"/>
      <c r="J13" s="42" t="s">
        <v>212</v>
      </c>
    </row>
    <row r="14" spans="1:10" ht="20.100000000000001" customHeight="1">
      <c r="A14" s="41" t="str">
        <f>"572"</f>
        <v>572</v>
      </c>
      <c r="B14" s="42" t="s">
        <v>228</v>
      </c>
      <c r="C14" s="43">
        <v>26096821</v>
      </c>
      <c r="D14" s="44" t="s">
        <v>229</v>
      </c>
      <c r="E14" s="45" t="s">
        <v>230</v>
      </c>
      <c r="F14" s="46">
        <v>4518580000106</v>
      </c>
      <c r="G14" s="47"/>
      <c r="H14" s="47"/>
      <c r="I14" s="47"/>
      <c r="J14" s="42" t="s">
        <v>231</v>
      </c>
    </row>
    <row r="15" spans="1:10" ht="20.100000000000001" customHeight="1">
      <c r="A15" s="41" t="str">
        <f>"574"</f>
        <v>574</v>
      </c>
      <c r="B15" s="42" t="s">
        <v>228</v>
      </c>
      <c r="C15" s="43">
        <v>26095641</v>
      </c>
      <c r="D15" s="44" t="s">
        <v>232</v>
      </c>
      <c r="E15" s="45" t="s">
        <v>233</v>
      </c>
      <c r="F15" s="46">
        <v>4520075008047</v>
      </c>
      <c r="G15" s="47"/>
      <c r="H15" s="47"/>
      <c r="I15" s="47"/>
      <c r="J15" s="42" t="s">
        <v>212</v>
      </c>
    </row>
    <row r="16" spans="1:10" ht="20.100000000000001" customHeight="1">
      <c r="A16" s="41" t="str">
        <f>"575"</f>
        <v>575</v>
      </c>
      <c r="B16" s="42" t="s">
        <v>234</v>
      </c>
      <c r="C16" s="43">
        <v>26095071</v>
      </c>
      <c r="D16" s="44" t="s">
        <v>235</v>
      </c>
      <c r="E16" s="45" t="s">
        <v>236</v>
      </c>
      <c r="F16" s="46">
        <v>4520075008160</v>
      </c>
      <c r="G16" s="47"/>
      <c r="H16" s="47"/>
      <c r="I16" s="47"/>
      <c r="J16" s="42" t="s">
        <v>212</v>
      </c>
    </row>
    <row r="17" spans="1:10" ht="20.100000000000001" customHeight="1">
      <c r="A17" s="41" t="str">
        <f>"576"</f>
        <v>576</v>
      </c>
      <c r="B17" s="42" t="s">
        <v>351</v>
      </c>
      <c r="C17" s="43">
        <v>26095081</v>
      </c>
      <c r="D17" s="44" t="s">
        <v>238</v>
      </c>
      <c r="E17" s="45" t="s">
        <v>239</v>
      </c>
      <c r="F17" s="46">
        <v>4520075008177</v>
      </c>
      <c r="G17" s="47"/>
      <c r="H17" s="47"/>
      <c r="I17" s="47"/>
      <c r="J17" s="42" t="s">
        <v>212</v>
      </c>
    </row>
    <row r="18" spans="1:10" ht="20.100000000000001" customHeight="1">
      <c r="A18" s="48" t="str">
        <f>"626"</f>
        <v>626</v>
      </c>
      <c r="B18" s="42" t="s">
        <v>220</v>
      </c>
      <c r="C18" s="43">
        <v>26095091</v>
      </c>
      <c r="D18" s="44" t="s">
        <v>240</v>
      </c>
      <c r="E18" s="45" t="s">
        <v>241</v>
      </c>
      <c r="F18" s="46">
        <v>4560289880701</v>
      </c>
      <c r="G18" s="47"/>
      <c r="H18" s="47"/>
      <c r="I18" s="47"/>
      <c r="J18" s="42" t="s">
        <v>207</v>
      </c>
    </row>
    <row r="19" spans="1:10" ht="20.100000000000001" customHeight="1">
      <c r="A19" s="41" t="str">
        <f>"627"</f>
        <v>627</v>
      </c>
      <c r="B19" s="42" t="s">
        <v>220</v>
      </c>
      <c r="C19" s="43">
        <v>26094461</v>
      </c>
      <c r="D19" s="44" t="s">
        <v>242</v>
      </c>
      <c r="E19" s="45" t="s">
        <v>243</v>
      </c>
      <c r="F19" s="46">
        <v>4550084441825</v>
      </c>
      <c r="G19" s="47"/>
      <c r="H19" s="47"/>
      <c r="I19" s="47"/>
      <c r="J19" s="42" t="s">
        <v>207</v>
      </c>
    </row>
    <row r="20" spans="1:10" ht="20.100000000000001" customHeight="1">
      <c r="A20" s="41" t="str">
        <f>"632"</f>
        <v>632</v>
      </c>
      <c r="B20" s="42" t="s">
        <v>220</v>
      </c>
      <c r="C20" s="43">
        <v>26105921</v>
      </c>
      <c r="D20" s="44" t="s">
        <v>244</v>
      </c>
      <c r="E20" s="45" t="s">
        <v>245</v>
      </c>
      <c r="F20" s="46">
        <v>4545763012403</v>
      </c>
      <c r="G20" s="47"/>
      <c r="H20" s="47"/>
      <c r="I20" s="47"/>
      <c r="J20" s="42" t="s">
        <v>207</v>
      </c>
    </row>
    <row r="21" spans="1:10" ht="20.100000000000001" customHeight="1">
      <c r="A21" s="41" t="str">
        <f>"638"</f>
        <v>638</v>
      </c>
      <c r="B21" s="42" t="s">
        <v>220</v>
      </c>
      <c r="C21" s="43">
        <v>26095421</v>
      </c>
      <c r="D21" s="44" t="s">
        <v>246</v>
      </c>
      <c r="E21" s="45" t="s">
        <v>247</v>
      </c>
      <c r="F21" s="46">
        <v>4545763012472</v>
      </c>
      <c r="G21" s="47"/>
      <c r="H21" s="47"/>
      <c r="I21" s="47"/>
      <c r="J21" s="42" t="s">
        <v>207</v>
      </c>
    </row>
    <row r="22" spans="1:10" ht="20.100000000000001" customHeight="1">
      <c r="A22" s="41" t="str">
        <f>"655"</f>
        <v>655</v>
      </c>
      <c r="B22" s="42" t="s">
        <v>248</v>
      </c>
      <c r="C22" s="43">
        <v>26092131</v>
      </c>
      <c r="D22" s="44" t="s">
        <v>249</v>
      </c>
      <c r="E22" s="45" t="s">
        <v>250</v>
      </c>
      <c r="F22" s="46">
        <v>4549813264002</v>
      </c>
      <c r="G22" s="47"/>
      <c r="H22" s="47"/>
      <c r="I22" s="47"/>
      <c r="J22" s="42" t="s">
        <v>212</v>
      </c>
    </row>
    <row r="23" spans="1:10" ht="20.100000000000001" customHeight="1">
      <c r="A23" s="41" t="str">
        <f>"663"</f>
        <v>663</v>
      </c>
      <c r="B23" s="42" t="s">
        <v>248</v>
      </c>
      <c r="C23" s="43">
        <v>26095101</v>
      </c>
      <c r="D23" s="44" t="s">
        <v>251</v>
      </c>
      <c r="E23" s="45" t="s">
        <v>252</v>
      </c>
      <c r="F23" s="46">
        <v>4550084441603</v>
      </c>
      <c r="G23" s="47"/>
      <c r="H23" s="47"/>
      <c r="I23" s="47"/>
      <c r="J23" s="42" t="s">
        <v>231</v>
      </c>
    </row>
    <row r="24" spans="1:10" ht="20.100000000000001" customHeight="1">
      <c r="A24" s="41" t="str">
        <f>"665"</f>
        <v>665</v>
      </c>
      <c r="B24" s="42" t="s">
        <v>248</v>
      </c>
      <c r="C24" s="43">
        <v>26095111</v>
      </c>
      <c r="D24" s="44" t="s">
        <v>253</v>
      </c>
      <c r="E24" s="45" t="s">
        <v>254</v>
      </c>
      <c r="F24" s="46">
        <v>4560373470573</v>
      </c>
      <c r="G24" s="47"/>
      <c r="H24" s="47"/>
      <c r="I24" s="47"/>
      <c r="J24" s="42" t="s">
        <v>212</v>
      </c>
    </row>
    <row r="25" spans="1:10" ht="20.100000000000001" customHeight="1">
      <c r="A25" s="41" t="str">
        <f>"678"</f>
        <v>678</v>
      </c>
      <c r="B25" s="42" t="s">
        <v>248</v>
      </c>
      <c r="C25" s="43">
        <v>26090611</v>
      </c>
      <c r="D25" s="44" t="s">
        <v>255</v>
      </c>
      <c r="E25" s="45" t="s">
        <v>256</v>
      </c>
      <c r="F25" s="46">
        <v>4549813893820</v>
      </c>
      <c r="G25" s="47"/>
      <c r="H25" s="47"/>
      <c r="I25" s="47"/>
      <c r="J25" s="42" t="s">
        <v>212</v>
      </c>
    </row>
    <row r="26" spans="1:10" ht="20.100000000000001" customHeight="1">
      <c r="A26" s="41" t="str">
        <f>"714"</f>
        <v>714</v>
      </c>
      <c r="B26" s="42" t="s">
        <v>257</v>
      </c>
      <c r="C26" s="43">
        <v>26095121</v>
      </c>
      <c r="D26" s="44" t="s">
        <v>258</v>
      </c>
      <c r="E26" s="45" t="s">
        <v>259</v>
      </c>
      <c r="F26" s="46">
        <v>4902586969541</v>
      </c>
      <c r="G26" s="47"/>
      <c r="H26" s="47"/>
      <c r="I26" s="47"/>
      <c r="J26" s="42" t="s">
        <v>231</v>
      </c>
    </row>
    <row r="27" spans="1:10" ht="20.100000000000001" customHeight="1">
      <c r="A27" s="41" t="str">
        <f>"716"</f>
        <v>716</v>
      </c>
      <c r="B27" s="42" t="s">
        <v>257</v>
      </c>
      <c r="C27" s="43">
        <v>26094651</v>
      </c>
      <c r="D27" s="44" t="s">
        <v>260</v>
      </c>
      <c r="E27" s="45" t="s">
        <v>261</v>
      </c>
      <c r="F27" s="46">
        <v>4902715234403</v>
      </c>
      <c r="G27" s="47"/>
      <c r="H27" s="47"/>
      <c r="I27" s="47"/>
      <c r="J27" s="42" t="s">
        <v>231</v>
      </c>
    </row>
    <row r="28" spans="1:10" ht="20.100000000000001" customHeight="1">
      <c r="A28" s="41" t="str">
        <f>"728"</f>
        <v>728</v>
      </c>
      <c r="B28" s="42" t="s">
        <v>257</v>
      </c>
      <c r="C28" s="43">
        <v>26095131</v>
      </c>
      <c r="D28" s="44" t="s">
        <v>262</v>
      </c>
      <c r="E28" s="45" t="s">
        <v>263</v>
      </c>
      <c r="F28" s="46">
        <v>4550084045214</v>
      </c>
      <c r="G28" s="47"/>
      <c r="H28" s="47"/>
      <c r="I28" s="47"/>
      <c r="J28" s="42" t="s">
        <v>231</v>
      </c>
    </row>
    <row r="29" spans="1:10" ht="20.100000000000001" customHeight="1">
      <c r="A29" s="41" t="str">
        <f>"738"</f>
        <v>738</v>
      </c>
      <c r="B29" s="42" t="s">
        <v>257</v>
      </c>
      <c r="C29" s="43">
        <v>26095141</v>
      </c>
      <c r="D29" s="44" t="s">
        <v>264</v>
      </c>
      <c r="E29" s="45" t="s">
        <v>265</v>
      </c>
      <c r="F29" s="46">
        <v>4550084444581</v>
      </c>
      <c r="G29" s="47"/>
      <c r="H29" s="47"/>
      <c r="I29" s="47"/>
      <c r="J29" s="42" t="s">
        <v>231</v>
      </c>
    </row>
    <row r="30" spans="1:10" ht="20.100000000000001" customHeight="1">
      <c r="A30" s="41" t="str">
        <f>"754"</f>
        <v>754</v>
      </c>
      <c r="B30" s="42" t="s">
        <v>266</v>
      </c>
      <c r="C30" s="43">
        <v>26095151</v>
      </c>
      <c r="D30" s="44" t="s">
        <v>267</v>
      </c>
      <c r="E30" s="45" t="s">
        <v>268</v>
      </c>
      <c r="F30" s="46">
        <v>4550084441283</v>
      </c>
      <c r="G30" s="47"/>
      <c r="H30" s="47"/>
      <c r="I30" s="47"/>
      <c r="J30" s="42" t="s">
        <v>207</v>
      </c>
    </row>
    <row r="31" spans="1:10" ht="20.100000000000001" customHeight="1">
      <c r="A31" s="41">
        <v>545</v>
      </c>
      <c r="B31" s="49" t="s">
        <v>269</v>
      </c>
      <c r="C31" s="50">
        <v>26094301</v>
      </c>
      <c r="D31" s="44" t="s">
        <v>270</v>
      </c>
      <c r="E31" s="45" t="s">
        <v>271</v>
      </c>
      <c r="F31" s="46">
        <v>4550084441269</v>
      </c>
      <c r="G31" s="47"/>
      <c r="H31" s="47"/>
      <c r="I31" s="47"/>
      <c r="J31" s="42" t="s">
        <v>272</v>
      </c>
    </row>
    <row r="32" spans="1:10" ht="20.100000000000001" customHeight="1">
      <c r="A32" s="41" t="str">
        <f>"771"</f>
        <v>771</v>
      </c>
      <c r="B32" s="42" t="s">
        <v>273</v>
      </c>
      <c r="C32" s="43">
        <v>26094721</v>
      </c>
      <c r="D32" s="44" t="s">
        <v>274</v>
      </c>
      <c r="E32" s="45" t="s">
        <v>275</v>
      </c>
      <c r="F32" s="46">
        <v>4560289883399</v>
      </c>
      <c r="G32" s="47"/>
      <c r="H32" s="47"/>
      <c r="I32" s="47"/>
      <c r="J32" s="42" t="s">
        <v>212</v>
      </c>
    </row>
    <row r="33" spans="1:10" ht="20.100000000000001" customHeight="1">
      <c r="A33" s="41" t="str">
        <f>"780"</f>
        <v>780</v>
      </c>
      <c r="B33" s="42" t="s">
        <v>276</v>
      </c>
      <c r="C33" s="43">
        <v>26095171</v>
      </c>
      <c r="D33" s="44" t="s">
        <v>277</v>
      </c>
      <c r="E33" s="45" t="s">
        <v>278</v>
      </c>
      <c r="F33" s="46">
        <v>4573249520289</v>
      </c>
      <c r="G33" s="47"/>
      <c r="H33" s="47"/>
      <c r="I33" s="47"/>
      <c r="J33" s="42" t="s">
        <v>207</v>
      </c>
    </row>
    <row r="34" spans="1:10" ht="20.100000000000001" customHeight="1">
      <c r="A34" s="41" t="str">
        <f>"791"</f>
        <v>791</v>
      </c>
      <c r="B34" s="42" t="s">
        <v>279</v>
      </c>
      <c r="C34" s="43">
        <v>26090751</v>
      </c>
      <c r="D34" s="44" t="s">
        <v>280</v>
      </c>
      <c r="E34" s="45" t="s">
        <v>281</v>
      </c>
      <c r="F34" s="46">
        <v>4549813929376</v>
      </c>
      <c r="G34" s="47"/>
      <c r="H34" s="47"/>
      <c r="I34" s="47"/>
      <c r="J34" s="42" t="s">
        <v>212</v>
      </c>
    </row>
    <row r="35" spans="1:10" ht="20.100000000000001" customHeight="1">
      <c r="A35" s="41" t="str">
        <f>"794"</f>
        <v>794</v>
      </c>
      <c r="B35" s="42" t="s">
        <v>279</v>
      </c>
      <c r="C35" s="43">
        <v>26091621</v>
      </c>
      <c r="D35" s="44" t="s">
        <v>282</v>
      </c>
      <c r="E35" s="45" t="s">
        <v>283</v>
      </c>
      <c r="F35" s="46">
        <v>4549813929345</v>
      </c>
      <c r="G35" s="47"/>
      <c r="H35" s="47"/>
      <c r="I35" s="47"/>
      <c r="J35" s="42" t="s">
        <v>212</v>
      </c>
    </row>
    <row r="36" spans="1:10" ht="20.100000000000001" customHeight="1">
      <c r="A36" s="41" t="str">
        <f>"795"</f>
        <v>795</v>
      </c>
      <c r="B36" s="42" t="s">
        <v>279</v>
      </c>
      <c r="C36" s="43">
        <v>26095181</v>
      </c>
      <c r="D36" s="44" t="s">
        <v>284</v>
      </c>
      <c r="E36" s="45" t="s">
        <v>285</v>
      </c>
      <c r="F36" s="46">
        <v>4549813929468</v>
      </c>
      <c r="G36" s="47"/>
      <c r="H36" s="47"/>
      <c r="I36" s="47"/>
      <c r="J36" s="42" t="s">
        <v>212</v>
      </c>
    </row>
    <row r="37" spans="1:10" ht="20.100000000000001" customHeight="1">
      <c r="A37" s="41" t="str">
        <f>"799"</f>
        <v>799</v>
      </c>
      <c r="B37" s="42" t="s">
        <v>279</v>
      </c>
      <c r="C37" s="43">
        <v>26095191</v>
      </c>
      <c r="D37" s="44" t="s">
        <v>286</v>
      </c>
      <c r="E37" s="45" t="s">
        <v>287</v>
      </c>
      <c r="F37" s="46">
        <v>4549549751265</v>
      </c>
      <c r="G37" s="47"/>
      <c r="H37" s="47"/>
      <c r="I37" s="47"/>
      <c r="J37" s="42" t="s">
        <v>212</v>
      </c>
    </row>
    <row r="38" spans="1:10" ht="20.100000000000001" customHeight="1">
      <c r="A38" s="41" t="str">
        <f>"801"</f>
        <v>801</v>
      </c>
      <c r="B38" s="42" t="s">
        <v>288</v>
      </c>
      <c r="C38" s="43">
        <v>26091851</v>
      </c>
      <c r="D38" s="44" t="s">
        <v>289</v>
      </c>
      <c r="E38" s="45" t="s">
        <v>290</v>
      </c>
      <c r="F38" s="46">
        <v>4550084444611</v>
      </c>
      <c r="G38" s="47"/>
      <c r="H38" s="47"/>
      <c r="I38" s="47"/>
      <c r="J38" s="42" t="s">
        <v>212</v>
      </c>
    </row>
    <row r="39" spans="1:10" ht="20.100000000000001" customHeight="1">
      <c r="A39" s="41" t="str">
        <f>"802"</f>
        <v>802</v>
      </c>
      <c r="B39" s="42" t="s">
        <v>291</v>
      </c>
      <c r="C39" s="43">
        <v>26095201</v>
      </c>
      <c r="D39" s="44" t="s">
        <v>292</v>
      </c>
      <c r="E39" s="45" t="s">
        <v>293</v>
      </c>
      <c r="F39" s="46">
        <v>4550084481555</v>
      </c>
      <c r="G39" s="47"/>
      <c r="H39" s="47"/>
      <c r="I39" s="47"/>
      <c r="J39" s="42" t="s">
        <v>212</v>
      </c>
    </row>
    <row r="40" spans="1:10" ht="20.100000000000001" customHeight="1">
      <c r="A40" s="41" t="str">
        <f>"803"</f>
        <v>803</v>
      </c>
      <c r="B40" s="42" t="s">
        <v>291</v>
      </c>
      <c r="C40" s="43">
        <v>26096241</v>
      </c>
      <c r="D40" s="44" t="s">
        <v>294</v>
      </c>
      <c r="E40" s="45" t="s">
        <v>295</v>
      </c>
      <c r="F40" s="46">
        <v>4550084527185</v>
      </c>
      <c r="G40" s="47"/>
      <c r="H40" s="47"/>
      <c r="I40" s="47"/>
      <c r="J40" s="42" t="s">
        <v>212</v>
      </c>
    </row>
    <row r="41" spans="1:10" ht="20.100000000000001" customHeight="1">
      <c r="A41" s="41" t="str">
        <f>"811"</f>
        <v>811</v>
      </c>
      <c r="B41" s="42" t="s">
        <v>291</v>
      </c>
      <c r="C41" s="43">
        <v>26091871</v>
      </c>
      <c r="D41" s="44" t="s">
        <v>296</v>
      </c>
      <c r="E41" s="45" t="s">
        <v>297</v>
      </c>
      <c r="F41" s="46">
        <v>4964653030455</v>
      </c>
      <c r="G41" s="47"/>
      <c r="H41" s="47"/>
      <c r="I41" s="47"/>
      <c r="J41" s="42" t="s">
        <v>212</v>
      </c>
    </row>
    <row r="42" spans="1:10" ht="20.100000000000001" customHeight="1">
      <c r="A42" s="41" t="str">
        <f>"813"</f>
        <v>813</v>
      </c>
      <c r="B42" s="42" t="s">
        <v>279</v>
      </c>
      <c r="C42" s="43">
        <v>26090301</v>
      </c>
      <c r="D42" s="44" t="s">
        <v>277</v>
      </c>
      <c r="E42" s="45" t="s">
        <v>298</v>
      </c>
      <c r="F42" s="46">
        <v>4549813913498</v>
      </c>
      <c r="G42" s="47"/>
      <c r="H42" s="47"/>
      <c r="I42" s="47"/>
      <c r="J42" s="42" t="s">
        <v>212</v>
      </c>
    </row>
    <row r="43" spans="1:10" ht="20.100000000000001" customHeight="1">
      <c r="A43" s="41" t="str">
        <f>"817"</f>
        <v>817</v>
      </c>
      <c r="B43" s="42" t="s">
        <v>279</v>
      </c>
      <c r="C43" s="43">
        <v>26091601</v>
      </c>
      <c r="D43" s="44" t="s">
        <v>299</v>
      </c>
      <c r="E43" s="45" t="s">
        <v>300</v>
      </c>
      <c r="F43" s="46">
        <v>4550084444512</v>
      </c>
      <c r="G43" s="47"/>
      <c r="H43" s="47"/>
      <c r="I43" s="47"/>
      <c r="J43" s="42" t="s">
        <v>212</v>
      </c>
    </row>
    <row r="44" spans="1:10" ht="20.100000000000001" customHeight="1">
      <c r="A44" s="41" t="str">
        <f>"820"</f>
        <v>820</v>
      </c>
      <c r="B44" s="42" t="s">
        <v>279</v>
      </c>
      <c r="C44" s="43">
        <v>26094401</v>
      </c>
      <c r="D44" s="44" t="s">
        <v>301</v>
      </c>
      <c r="E44" s="45" t="s">
        <v>302</v>
      </c>
      <c r="F44" s="46">
        <v>4549813913443</v>
      </c>
      <c r="G44" s="47"/>
      <c r="H44" s="47"/>
      <c r="I44" s="47"/>
      <c r="J44" s="42" t="s">
        <v>212</v>
      </c>
    </row>
    <row r="45" spans="1:10" ht="20.100000000000001" customHeight="1">
      <c r="A45" s="41" t="str">
        <f>"821"</f>
        <v>821</v>
      </c>
      <c r="B45" s="42" t="s">
        <v>279</v>
      </c>
      <c r="C45" s="43">
        <v>26095211</v>
      </c>
      <c r="D45" s="44" t="s">
        <v>303</v>
      </c>
      <c r="E45" s="45" t="s">
        <v>61</v>
      </c>
      <c r="F45" s="46">
        <v>4938753334119</v>
      </c>
      <c r="G45" s="47"/>
      <c r="H45" s="47"/>
      <c r="I45" s="47"/>
      <c r="J45" s="42" t="s">
        <v>212</v>
      </c>
    </row>
    <row r="46" spans="1:10" ht="20.100000000000001" customHeight="1">
      <c r="A46" s="41" t="str">
        <f>"824"</f>
        <v>824</v>
      </c>
      <c r="B46" s="42" t="s">
        <v>279</v>
      </c>
      <c r="C46" s="43">
        <v>26095221</v>
      </c>
      <c r="D46" s="44" t="s">
        <v>304</v>
      </c>
      <c r="E46" s="45" t="s">
        <v>305</v>
      </c>
      <c r="F46" s="46">
        <v>4549813809944</v>
      </c>
      <c r="G46" s="47"/>
      <c r="H46" s="47"/>
      <c r="I46" s="47"/>
      <c r="J46" s="42" t="s">
        <v>212</v>
      </c>
    </row>
    <row r="47" spans="1:10" ht="20.100000000000001" customHeight="1">
      <c r="A47" s="41" t="str">
        <f>"826"</f>
        <v>826</v>
      </c>
      <c r="B47" s="42" t="s">
        <v>279</v>
      </c>
      <c r="C47" s="43">
        <v>26095231</v>
      </c>
      <c r="D47" s="44" t="s">
        <v>306</v>
      </c>
      <c r="E47" s="45" t="s">
        <v>307</v>
      </c>
      <c r="F47" s="46">
        <v>4550084350394</v>
      </c>
      <c r="G47" s="47"/>
      <c r="H47" s="47"/>
      <c r="I47" s="47"/>
      <c r="J47" s="42" t="s">
        <v>212</v>
      </c>
    </row>
    <row r="48" spans="1:10" ht="20.100000000000001" customHeight="1">
      <c r="A48" s="41" t="str">
        <f>"828"</f>
        <v>828</v>
      </c>
      <c r="B48" s="42" t="s">
        <v>279</v>
      </c>
      <c r="C48" s="43">
        <v>26095241</v>
      </c>
      <c r="D48" s="44" t="s">
        <v>308</v>
      </c>
      <c r="E48" s="45" t="s">
        <v>309</v>
      </c>
      <c r="F48" s="46">
        <v>4550084444420</v>
      </c>
      <c r="G48" s="47"/>
      <c r="H48" s="47"/>
      <c r="I48" s="47"/>
      <c r="J48" s="42" t="s">
        <v>212</v>
      </c>
    </row>
    <row r="49" spans="1:10" ht="20.100000000000001" customHeight="1">
      <c r="A49" s="41" t="str">
        <f>"831"</f>
        <v>831</v>
      </c>
      <c r="B49" s="42" t="s">
        <v>279</v>
      </c>
      <c r="C49" s="43">
        <v>26105731</v>
      </c>
      <c r="D49" s="44" t="s">
        <v>310</v>
      </c>
      <c r="E49" s="45" t="s">
        <v>99</v>
      </c>
      <c r="F49" s="46">
        <v>4549549046590</v>
      </c>
      <c r="G49" s="47"/>
      <c r="H49" s="47"/>
      <c r="I49" s="47"/>
      <c r="J49" s="42" t="s">
        <v>212</v>
      </c>
    </row>
    <row r="50" spans="1:10" ht="20.100000000000001" customHeight="1">
      <c r="A50" s="41" t="str">
        <f>"839"</f>
        <v>839</v>
      </c>
      <c r="B50" s="42" t="s">
        <v>279</v>
      </c>
      <c r="C50" s="43">
        <v>26095251</v>
      </c>
      <c r="D50" s="44" t="s">
        <v>311</v>
      </c>
      <c r="E50" s="45" t="s">
        <v>312</v>
      </c>
      <c r="F50" s="46">
        <v>4550084444437</v>
      </c>
      <c r="G50" s="47"/>
      <c r="H50" s="47"/>
      <c r="I50" s="47"/>
      <c r="J50" s="42" t="s">
        <v>212</v>
      </c>
    </row>
    <row r="51" spans="1:10" ht="20.100000000000001" customHeight="1">
      <c r="A51" s="41" t="str">
        <f>"843"</f>
        <v>843</v>
      </c>
      <c r="B51" s="42" t="s">
        <v>279</v>
      </c>
      <c r="C51" s="43">
        <v>26091681</v>
      </c>
      <c r="D51" s="44" t="s">
        <v>313</v>
      </c>
      <c r="E51" s="45" t="s">
        <v>314</v>
      </c>
      <c r="F51" s="46">
        <v>4550084444369</v>
      </c>
      <c r="G51" s="47"/>
      <c r="H51" s="47"/>
      <c r="I51" s="47"/>
      <c r="J51" s="42" t="s">
        <v>212</v>
      </c>
    </row>
    <row r="52" spans="1:10" ht="20.100000000000001" customHeight="1">
      <c r="A52" s="41" t="str">
        <f>"848"</f>
        <v>848</v>
      </c>
      <c r="B52" s="42" t="s">
        <v>279</v>
      </c>
      <c r="C52" s="43">
        <v>26094431</v>
      </c>
      <c r="D52" s="44" t="s">
        <v>315</v>
      </c>
      <c r="E52" s="45" t="s">
        <v>136</v>
      </c>
      <c r="F52" s="46">
        <v>4550084350264</v>
      </c>
      <c r="G52" s="47"/>
      <c r="H52" s="47"/>
      <c r="I52" s="47"/>
      <c r="J52" s="42" t="s">
        <v>212</v>
      </c>
    </row>
    <row r="53" spans="1:10" ht="20.100000000000001" customHeight="1">
      <c r="A53" s="41" t="str">
        <f>"850"</f>
        <v>850</v>
      </c>
      <c r="B53" s="42" t="s">
        <v>279</v>
      </c>
      <c r="C53" s="43">
        <v>26095261</v>
      </c>
      <c r="D53" s="44" t="s">
        <v>316</v>
      </c>
      <c r="E53" s="45" t="s">
        <v>317</v>
      </c>
      <c r="F53" s="46">
        <v>4550084350370</v>
      </c>
      <c r="G53" s="47"/>
      <c r="H53" s="47"/>
      <c r="I53" s="47"/>
      <c r="J53" s="42" t="s">
        <v>212</v>
      </c>
    </row>
    <row r="54" spans="1:10" ht="20.100000000000001" customHeight="1">
      <c r="A54" s="41" t="str">
        <f>"851"</f>
        <v>851</v>
      </c>
      <c r="B54" s="42" t="s">
        <v>288</v>
      </c>
      <c r="C54" s="43">
        <v>26095271</v>
      </c>
      <c r="D54" s="44" t="s">
        <v>318</v>
      </c>
      <c r="E54" s="45" t="s">
        <v>319</v>
      </c>
      <c r="F54" s="46">
        <v>4549813914037</v>
      </c>
      <c r="G54" s="47"/>
      <c r="H54" s="47"/>
      <c r="I54" s="47"/>
      <c r="J54" s="42" t="s">
        <v>212</v>
      </c>
    </row>
    <row r="55" spans="1:10" ht="20.100000000000001" customHeight="1">
      <c r="A55" s="41" t="str">
        <f>"855"</f>
        <v>855</v>
      </c>
      <c r="B55" s="42" t="s">
        <v>279</v>
      </c>
      <c r="C55" s="43">
        <v>26095281</v>
      </c>
      <c r="D55" s="44" t="s">
        <v>320</v>
      </c>
      <c r="E55" s="45" t="s">
        <v>321</v>
      </c>
      <c r="F55" s="46">
        <v>4550084444468</v>
      </c>
      <c r="G55" s="47"/>
      <c r="H55" s="47"/>
      <c r="I55" s="47"/>
      <c r="J55" s="42" t="s">
        <v>212</v>
      </c>
    </row>
    <row r="56" spans="1:10" ht="20.100000000000001" customHeight="1">
      <c r="A56" s="41">
        <v>849</v>
      </c>
      <c r="B56" s="42" t="s">
        <v>279</v>
      </c>
      <c r="C56" s="43">
        <v>26095291</v>
      </c>
      <c r="D56" s="44" t="s">
        <v>322</v>
      </c>
      <c r="E56" s="45" t="s">
        <v>323</v>
      </c>
      <c r="F56" s="46">
        <v>4550084350271</v>
      </c>
      <c r="G56" s="47"/>
      <c r="H56" s="47"/>
      <c r="I56" s="47"/>
      <c r="J56" s="42" t="s">
        <v>212</v>
      </c>
    </row>
    <row r="57" spans="1:10" ht="20.100000000000001" customHeight="1">
      <c r="A57" s="41" t="str">
        <f>"871"</f>
        <v>871</v>
      </c>
      <c r="B57" s="42" t="s">
        <v>324</v>
      </c>
      <c r="C57" s="43">
        <v>26095301</v>
      </c>
      <c r="D57" s="44" t="s">
        <v>325</v>
      </c>
      <c r="E57" s="45" t="s">
        <v>326</v>
      </c>
      <c r="F57" s="46">
        <v>4550084045191</v>
      </c>
      <c r="G57" s="47"/>
      <c r="H57" s="47"/>
      <c r="I57" s="47"/>
      <c r="J57" s="42" t="s">
        <v>231</v>
      </c>
    </row>
    <row r="58" spans="1:10" ht="20.100000000000001" customHeight="1">
      <c r="A58" s="41" t="str">
        <f>"873"</f>
        <v>873</v>
      </c>
      <c r="B58" s="42" t="s">
        <v>324</v>
      </c>
      <c r="C58" s="43">
        <v>26091301</v>
      </c>
      <c r="D58" s="44" t="s">
        <v>327</v>
      </c>
      <c r="E58" s="45" t="s">
        <v>328</v>
      </c>
      <c r="F58" s="46">
        <v>4902715834900</v>
      </c>
      <c r="G58" s="47"/>
      <c r="H58" s="47"/>
      <c r="I58" s="47"/>
      <c r="J58" s="42" t="s">
        <v>231</v>
      </c>
    </row>
    <row r="59" spans="1:10" ht="20.100000000000001" customHeight="1">
      <c r="A59" s="41" t="str">
        <f>"875"</f>
        <v>875</v>
      </c>
      <c r="B59" s="42" t="s">
        <v>324</v>
      </c>
      <c r="C59" s="43">
        <v>26095311</v>
      </c>
      <c r="D59" s="44" t="s">
        <v>329</v>
      </c>
      <c r="E59" s="45" t="s">
        <v>330</v>
      </c>
      <c r="F59" s="46">
        <v>4902586919928</v>
      </c>
      <c r="G59" s="47"/>
      <c r="H59" s="47"/>
      <c r="I59" s="47"/>
      <c r="J59" s="42" t="s">
        <v>231</v>
      </c>
    </row>
    <row r="60" spans="1:10" ht="20.100000000000001" customHeight="1">
      <c r="A60" s="41" t="str">
        <f>"877"</f>
        <v>877</v>
      </c>
      <c r="B60" s="42" t="s">
        <v>324</v>
      </c>
      <c r="C60" s="43">
        <v>26095321</v>
      </c>
      <c r="D60" s="44" t="s">
        <v>331</v>
      </c>
      <c r="E60" s="45" t="s">
        <v>332</v>
      </c>
      <c r="F60" s="51">
        <v>4550084444550</v>
      </c>
      <c r="G60" s="47"/>
      <c r="H60" s="47"/>
      <c r="I60" s="47"/>
      <c r="J60" s="42" t="s">
        <v>231</v>
      </c>
    </row>
    <row r="61" spans="1:10" ht="20.100000000000001" customHeight="1">
      <c r="A61" s="52" t="str">
        <f>"806"</f>
        <v>806</v>
      </c>
      <c r="B61" s="53" t="s">
        <v>291</v>
      </c>
      <c r="C61" s="54">
        <v>26092451</v>
      </c>
      <c r="D61" s="55" t="s">
        <v>333</v>
      </c>
      <c r="E61" s="56" t="s">
        <v>334</v>
      </c>
      <c r="F61" s="57">
        <v>4972330102081</v>
      </c>
      <c r="G61" s="47"/>
      <c r="H61" s="47"/>
      <c r="I61" s="47"/>
      <c r="J61" s="53" t="s">
        <v>212</v>
      </c>
    </row>
    <row r="62" spans="1:10" ht="20.100000000000001" customHeight="1">
      <c r="A62" s="48" t="str">
        <f>"822"</f>
        <v>822</v>
      </c>
      <c r="B62" s="42" t="s">
        <v>279</v>
      </c>
      <c r="C62" s="43">
        <v>26091781</v>
      </c>
      <c r="D62" s="44" t="s">
        <v>335</v>
      </c>
      <c r="E62" s="45" t="s">
        <v>336</v>
      </c>
      <c r="F62" s="51">
        <v>4549813929390</v>
      </c>
      <c r="G62" s="47"/>
      <c r="H62" s="47"/>
      <c r="I62" s="47"/>
      <c r="J62" s="42" t="s">
        <v>212</v>
      </c>
    </row>
    <row r="63" spans="1:10" ht="20.100000000000001" customHeight="1">
      <c r="A63" s="52">
        <v>834</v>
      </c>
      <c r="B63" s="53" t="s">
        <v>288</v>
      </c>
      <c r="C63" s="54">
        <v>26095331</v>
      </c>
      <c r="D63" s="55" t="s">
        <v>337</v>
      </c>
      <c r="E63" s="56" t="s">
        <v>338</v>
      </c>
      <c r="F63" s="57">
        <v>4550084444390</v>
      </c>
      <c r="G63" s="47"/>
      <c r="H63" s="47"/>
      <c r="I63" s="47"/>
      <c r="J63" s="53" t="s">
        <v>339</v>
      </c>
    </row>
    <row r="64" spans="1:10" ht="20.100000000000001" customHeight="1">
      <c r="A64" s="48" t="str">
        <f>"858"</f>
        <v>858</v>
      </c>
      <c r="B64" s="42" t="s">
        <v>279</v>
      </c>
      <c r="C64" s="43">
        <v>26091701</v>
      </c>
      <c r="D64" s="44" t="s">
        <v>340</v>
      </c>
      <c r="E64" s="45" t="s">
        <v>341</v>
      </c>
      <c r="F64" s="51">
        <v>4549813913986</v>
      </c>
      <c r="G64" s="47"/>
      <c r="H64" s="47"/>
      <c r="I64" s="47"/>
      <c r="J64" s="42" t="s">
        <v>212</v>
      </c>
    </row>
    <row r="65" spans="1:10" ht="20.100000000000001" customHeight="1">
      <c r="A65" s="52">
        <v>865</v>
      </c>
      <c r="B65" s="53" t="s">
        <v>288</v>
      </c>
      <c r="C65" s="54">
        <v>26095341</v>
      </c>
      <c r="D65" s="55" t="s">
        <v>342</v>
      </c>
      <c r="E65" s="56" t="s">
        <v>343</v>
      </c>
      <c r="F65" s="57">
        <v>4549813712169</v>
      </c>
      <c r="G65" s="47"/>
      <c r="H65" s="47"/>
      <c r="I65" s="47"/>
      <c r="J65" s="53" t="s">
        <v>339</v>
      </c>
    </row>
    <row r="66" spans="1:10" ht="20.100000000000001" customHeight="1">
      <c r="A66" s="58" t="s">
        <v>344</v>
      </c>
      <c r="B66" s="42" t="s">
        <v>345</v>
      </c>
      <c r="C66" s="43">
        <v>26104451</v>
      </c>
      <c r="D66" s="44" t="s">
        <v>346</v>
      </c>
      <c r="E66" s="45" t="s">
        <v>345</v>
      </c>
      <c r="F66" s="46">
        <v>4548934783003</v>
      </c>
      <c r="G66" s="47"/>
      <c r="H66" s="47"/>
      <c r="I66" s="47"/>
      <c r="J66" s="42" t="s">
        <v>339</v>
      </c>
    </row>
  </sheetData>
  <mergeCells count="9">
    <mergeCell ref="F3:F4"/>
    <mergeCell ref="G3:I3"/>
    <mergeCell ref="J3:J4"/>
    <mergeCell ref="A1:E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別紙③</vt:lpstr>
      <vt:lpstr>別紙③-1</vt:lpstr>
      <vt:lpstr>別紙④</vt:lpstr>
      <vt:lpstr>別紙④-1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鮎原 貴之</dc:creator>
  <cp:lastModifiedBy>鮎原 貴之</cp:lastModifiedBy>
  <dcterms:created xsi:type="dcterms:W3CDTF">2018-05-02T05:59:22Z</dcterms:created>
  <dcterms:modified xsi:type="dcterms:W3CDTF">2018-05-07T02:04:26Z</dcterms:modified>
</cp:coreProperties>
</file>